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工作文件\2019年工作资料\信息公开\20190703    官网信息公开\建设信息\1227\"/>
    </mc:Choice>
  </mc:AlternateContent>
  <bookViews>
    <workbookView xWindow="0" yWindow="0" windowWidth="0" windowHeight="15705"/>
  </bookViews>
  <sheets>
    <sheet name="实物安置" sheetId="1" r:id="rId1"/>
    <sheet name="货币安置" sheetId="2" r:id="rId2"/>
    <sheet name="汇总" sheetId="3" r:id="rId3"/>
  </sheets>
  <definedNames>
    <definedName name="_xlnm._FilterDatabase" localSheetId="1" hidden="1">货币安置!$A$1:$Q$8</definedName>
    <definedName name="_xlnm._FilterDatabase" localSheetId="0" hidden="1">实物安置!$A$2:$H$38</definedName>
  </definedNames>
  <calcPr calcId="162913"/>
</workbook>
</file>

<file path=xl/calcChain.xml><?xml version="1.0" encoding="utf-8"?>
<calcChain xmlns="http://schemas.openxmlformats.org/spreadsheetml/2006/main">
  <c r="S14" i="3" l="1"/>
  <c r="S15" i="3"/>
  <c r="S16" i="3"/>
  <c r="S17" i="3"/>
  <c r="R7" i="3" l="1"/>
  <c r="S7" i="3" s="1"/>
  <c r="R8" i="3"/>
  <c r="S8" i="3" s="1"/>
  <c r="R9" i="3"/>
  <c r="S9" i="3" s="1"/>
  <c r="R10" i="3"/>
  <c r="S10" i="3" s="1"/>
  <c r="R11" i="3"/>
  <c r="S11" i="3" s="1"/>
  <c r="R12" i="3"/>
  <c r="S12" i="3" s="1"/>
  <c r="R13" i="3"/>
  <c r="S13" i="3" s="1"/>
  <c r="R14" i="3"/>
  <c r="R15" i="3"/>
  <c r="R16" i="3"/>
  <c r="R17" i="3"/>
  <c r="R6" i="3"/>
  <c r="S6" i="3" s="1"/>
  <c r="P12" i="3"/>
  <c r="P13" i="3"/>
  <c r="P14" i="3"/>
  <c r="P15" i="3"/>
  <c r="P16" i="3"/>
  <c r="P17" i="3"/>
  <c r="R18" i="3" l="1"/>
  <c r="S18" i="3" s="1"/>
  <c r="O7" i="3"/>
  <c r="P7" i="3" s="1"/>
  <c r="O8" i="3"/>
  <c r="P8" i="3" s="1"/>
  <c r="O9" i="3"/>
  <c r="P9" i="3" s="1"/>
  <c r="O10" i="3"/>
  <c r="P10" i="3" s="1"/>
  <c r="O11" i="3"/>
  <c r="P11" i="3" s="1"/>
  <c r="O12" i="3"/>
  <c r="O13" i="3"/>
  <c r="O14" i="3"/>
  <c r="O15" i="3"/>
  <c r="O16" i="3"/>
  <c r="O17" i="3"/>
  <c r="O6" i="3"/>
  <c r="P6" i="3" s="1"/>
  <c r="O18" i="3" l="1"/>
  <c r="P18" i="3" s="1"/>
  <c r="M12" i="3"/>
  <c r="M14" i="3"/>
  <c r="M15" i="3"/>
  <c r="M16" i="3"/>
  <c r="M17" i="3"/>
  <c r="L7" i="3"/>
  <c r="M7" i="3" s="1"/>
  <c r="L8" i="3"/>
  <c r="M8" i="3" s="1"/>
  <c r="L9" i="3"/>
  <c r="M9" i="3" s="1"/>
  <c r="L10" i="3"/>
  <c r="M10" i="3" s="1"/>
  <c r="L11" i="3"/>
  <c r="M11" i="3" s="1"/>
  <c r="L12" i="3"/>
  <c r="L13" i="3"/>
  <c r="M13" i="3" s="1"/>
  <c r="L14" i="3"/>
  <c r="L15" i="3"/>
  <c r="L16" i="3"/>
  <c r="L17" i="3"/>
  <c r="L6" i="3"/>
  <c r="M6" i="3" s="1"/>
  <c r="I10" i="3"/>
  <c r="I14" i="3"/>
  <c r="I15" i="3"/>
  <c r="I16" i="3"/>
  <c r="I17" i="3"/>
  <c r="H15" i="3"/>
  <c r="H16" i="3"/>
  <c r="H17" i="3"/>
  <c r="H14" i="3"/>
  <c r="G5" i="3"/>
  <c r="F5" i="3"/>
  <c r="G7" i="3"/>
  <c r="G8" i="3"/>
  <c r="G9" i="3"/>
  <c r="G10" i="3"/>
  <c r="G11" i="3"/>
  <c r="G12" i="3"/>
  <c r="G13" i="3"/>
  <c r="G14" i="3"/>
  <c r="G15" i="3"/>
  <c r="G16" i="3"/>
  <c r="G17" i="3"/>
  <c r="F7" i="3"/>
  <c r="F8" i="3"/>
  <c r="F9" i="3"/>
  <c r="F10" i="3"/>
  <c r="F11" i="3"/>
  <c r="F12" i="3"/>
  <c r="F13" i="3"/>
  <c r="F14" i="3"/>
  <c r="F15" i="3"/>
  <c r="F16" i="3"/>
  <c r="F17" i="3"/>
  <c r="G6" i="3"/>
  <c r="F6" i="3"/>
  <c r="E7" i="3"/>
  <c r="H7" i="3" s="1"/>
  <c r="E8" i="3"/>
  <c r="H8" i="3" s="1"/>
  <c r="E9" i="3"/>
  <c r="H9" i="3" s="1"/>
  <c r="E10" i="3"/>
  <c r="H10" i="3" s="1"/>
  <c r="E11" i="3"/>
  <c r="H11" i="3" s="1"/>
  <c r="E12" i="3"/>
  <c r="H12" i="3" s="1"/>
  <c r="E13" i="3"/>
  <c r="H13" i="3" s="1"/>
  <c r="E14" i="3"/>
  <c r="E15" i="3"/>
  <c r="E16" i="3"/>
  <c r="E17" i="3"/>
  <c r="E6" i="3"/>
  <c r="H6" i="3" s="1"/>
  <c r="E5" i="3"/>
  <c r="H5" i="3" s="1"/>
  <c r="D7" i="3"/>
  <c r="J7" i="3" s="1"/>
  <c r="D8" i="3"/>
  <c r="J8" i="3" s="1"/>
  <c r="D9" i="3"/>
  <c r="J9" i="3" s="1"/>
  <c r="D10" i="3"/>
  <c r="J10" i="3" s="1"/>
  <c r="D11" i="3"/>
  <c r="J11" i="3" s="1"/>
  <c r="D12" i="3"/>
  <c r="J12" i="3" s="1"/>
  <c r="D13" i="3"/>
  <c r="J13" i="3" s="1"/>
  <c r="D14" i="3"/>
  <c r="J14" i="3" s="1"/>
  <c r="D15" i="3"/>
  <c r="J15" i="3" s="1"/>
  <c r="D16" i="3"/>
  <c r="J16" i="3" s="1"/>
  <c r="D17" i="3"/>
  <c r="J17" i="3" s="1"/>
  <c r="D6" i="3"/>
  <c r="J6" i="3" s="1"/>
  <c r="D5" i="3"/>
  <c r="J5" i="3" s="1"/>
  <c r="C18" i="3"/>
  <c r="B18" i="3"/>
  <c r="I6" i="3" l="1"/>
  <c r="I13" i="3"/>
  <c r="I9" i="3"/>
  <c r="L18" i="3"/>
  <c r="M18" i="3" s="1"/>
  <c r="I12" i="3"/>
  <c r="I8" i="3"/>
  <c r="I5" i="3"/>
  <c r="I11" i="3"/>
  <c r="I7" i="3"/>
  <c r="E18" i="3"/>
  <c r="G18" i="3"/>
  <c r="F18" i="3"/>
  <c r="D18" i="3"/>
  <c r="J18" i="3" s="1"/>
  <c r="H18" i="3" l="1"/>
  <c r="I18" i="3"/>
</calcChain>
</file>

<file path=xl/sharedStrings.xml><?xml version="1.0" encoding="utf-8"?>
<sst xmlns="http://schemas.openxmlformats.org/spreadsheetml/2006/main" count="307" uniqueCount="153">
  <si>
    <t>所在区县</t>
  </si>
  <si>
    <t>项目名称</t>
  </si>
  <si>
    <t>计划年度</t>
  </si>
  <si>
    <t>项目地址</t>
  </si>
  <si>
    <t>项目类别</t>
  </si>
  <si>
    <t>交付2019</t>
  </si>
  <si>
    <t>苍南县</t>
  </si>
  <si>
    <t>安置房项目</t>
  </si>
  <si>
    <t>苍南县灵溪镇建兴小区</t>
  </si>
  <si>
    <t>苍南县灵溪镇官堂村、东仓村</t>
  </si>
  <si>
    <t>苍南县县城新区横阳四期工程</t>
  </si>
  <si>
    <t>苍南县灵溪镇上垟村</t>
  </si>
  <si>
    <t>龙港镇松涛路农房集聚小区</t>
  </si>
  <si>
    <t>苍南县龙港镇象南村、七河村</t>
  </si>
  <si>
    <t>2019</t>
  </si>
  <si>
    <t>洞头区</t>
  </si>
  <si>
    <t>北岙街道风门村</t>
  </si>
  <si>
    <t>北岙街道南塘花苑工程</t>
  </si>
  <si>
    <t>洞头区大门镇长沙搬迁安置（长沙村农房集聚一期工程）</t>
  </si>
  <si>
    <t>大门镇长沙村</t>
  </si>
  <si>
    <t>龙湾区</t>
  </si>
  <si>
    <t>海滨教新城中村改造工程</t>
  </si>
  <si>
    <t>海滨街道教新村</t>
  </si>
  <si>
    <t>龙北片农房改造集聚建设工程</t>
  </si>
  <si>
    <t>永中街道龙水东路北边</t>
  </si>
  <si>
    <t>河滨村城中村改造项目</t>
  </si>
  <si>
    <t>瑶溪街道河滨村</t>
  </si>
  <si>
    <t>B01地块城市中心区永中片城中村改造工程（奥林匹克B-01地块）</t>
  </si>
  <si>
    <t>永中街道新城村、城北村</t>
  </si>
  <si>
    <t>瑶溪街道朱宅城中村改造工程（一期）</t>
  </si>
  <si>
    <t>瑶溪街道朱宅村</t>
  </si>
  <si>
    <t>蒲州江北城中村改造工程</t>
  </si>
  <si>
    <t>温州市核心片区蒲州单元E街坊E-03地块</t>
  </si>
  <si>
    <t>鹿城区</t>
  </si>
  <si>
    <t>东屿村保障性安居工程(c-7-1)</t>
  </si>
  <si>
    <t>南郊街道东屿村</t>
  </si>
  <si>
    <t>德政村（牛桥底 安置房一期）保障性安居工程</t>
  </si>
  <si>
    <t>南郊街道德政村</t>
  </si>
  <si>
    <t>东屿村保障性安居工程(c-12-3)</t>
  </si>
  <si>
    <t>东屿村保障性安居工程(c-8-2）</t>
  </si>
  <si>
    <t>五马街道吴桥单元核心片区丰收B-1地块保障性安居工程</t>
  </si>
  <si>
    <t>大南街道丰收村</t>
  </si>
  <si>
    <t>滨江商务区1号地块（洪殿一号）</t>
  </si>
  <si>
    <t>滨江街道洪殿村</t>
  </si>
  <si>
    <t>中央涂A-2安置房</t>
  </si>
  <si>
    <t>双屿街道中央涂</t>
  </si>
  <si>
    <t>东屿村C-2－5地块保障性安居工程</t>
  </si>
  <si>
    <t>平阳县</t>
  </si>
  <si>
    <t>生态园</t>
  </si>
  <si>
    <t>黄屿东7地块</t>
  </si>
  <si>
    <t>瓯海三垟街道黄屿村</t>
  </si>
  <si>
    <t>黄屿东5-1地块</t>
  </si>
  <si>
    <t>三郎桥C地块</t>
  </si>
  <si>
    <t>龙湾状元街道三郎桥村</t>
  </si>
  <si>
    <t>三郎桥B2地块</t>
  </si>
  <si>
    <t>三郎桥B3地块</t>
  </si>
  <si>
    <t>三郎桥B1地块</t>
  </si>
  <si>
    <t>三郎桥A地块</t>
  </si>
  <si>
    <t>泰顺县</t>
  </si>
  <si>
    <t>仕阳镇夏沙港</t>
  </si>
  <si>
    <t>仕阳镇溪东村夏沙港二期</t>
  </si>
  <si>
    <t>司前畲族风情园二期</t>
  </si>
  <si>
    <t>司前镇左溪桥头北侧</t>
  </si>
  <si>
    <t>文成县</t>
  </si>
  <si>
    <t>苔湖片区一期改造保障性安置房</t>
  </si>
  <si>
    <t>大峃镇苔湖片区</t>
  </si>
  <si>
    <t>樟山功能区一期安置点</t>
  </si>
  <si>
    <t>大峃镇大发垟村</t>
  </si>
  <si>
    <t>瓯海区</t>
  </si>
  <si>
    <t>娄桥街道玕东村</t>
  </si>
  <si>
    <t>郭溪街道凰桥村</t>
  </si>
  <si>
    <t>南湖综合体拆迁安置工程二期</t>
  </si>
  <si>
    <t>南白象街道南湖村</t>
  </si>
  <si>
    <t>白门社区保障性安居工程（一期）</t>
  </si>
  <si>
    <t>丽岙街道下章村</t>
  </si>
  <si>
    <t>郭溪街道农房改造安置工程（Q-11-凰桥村）</t>
  </si>
  <si>
    <t>新桥街道山前社区（C-08）保障性安居工程</t>
  </si>
  <si>
    <t>新桥街道山前村</t>
  </si>
  <si>
    <t>娄桥街道保障性安居工程（B-13地块）</t>
  </si>
  <si>
    <t>瓯海区新桥街道新桥社区保障性安居工程（I-31地块）</t>
  </si>
  <si>
    <t>瓯海区新桥街道新桥社区</t>
  </si>
  <si>
    <t>列入计划年度</t>
  </si>
  <si>
    <t>1074</t>
  </si>
  <si>
    <t>环海西湖片区城中村改造</t>
  </si>
  <si>
    <t>北岙街道海霞村（后寮自然村）、东屏街道后坑村（后垄自然村）、元觉街道青山</t>
  </si>
  <si>
    <t>1113</t>
  </si>
  <si>
    <t>温州市龙湾区2019年棚户区（城中村）改造项目（永中街道镇南村（区块）)</t>
  </si>
  <si>
    <t>永中街道镇南村</t>
  </si>
  <si>
    <t>1114</t>
  </si>
  <si>
    <t>温州市龙湾区2019年棚户区（城中村）改造项目（永中街道沧河村（区块））</t>
  </si>
  <si>
    <t>永中街道沧河村</t>
  </si>
  <si>
    <t>1175</t>
  </si>
  <si>
    <t>平阳县昆阳镇棚户区（城中村）改造项目（六期）</t>
  </si>
  <si>
    <t>昆阳镇雅山村（水雅区块），实验中学周边区块（凤山村、南丰村、坡南街）区块</t>
  </si>
  <si>
    <t>1221</t>
  </si>
  <si>
    <t>娄桥街道城中村改造项目（二期）</t>
  </si>
  <si>
    <t>娄桥街道东风村、上汇村、娄桥村、下斜村、玕南村等村</t>
  </si>
  <si>
    <t>1222</t>
  </si>
  <si>
    <t>梧田街道城中村改造项目（二期）</t>
  </si>
  <si>
    <t>梧田街道大堡底村、北村村、梧田街村、蟠凤村等村</t>
  </si>
  <si>
    <t>1223</t>
  </si>
  <si>
    <t>瞿溪街道城中村改造项目（一期）</t>
  </si>
  <si>
    <t>瞿溪街道林桥村、溪头街村、桥下村等村</t>
  </si>
  <si>
    <t>全市2019年度棚改任务完成情况（11月底）</t>
    <phoneticPr fontId="3" type="noConversion"/>
  </si>
  <si>
    <t>所在区县</t>
    <phoneticPr fontId="4" type="noConversion"/>
  </si>
  <si>
    <t>棚户区改造</t>
    <phoneticPr fontId="4" type="noConversion"/>
  </si>
  <si>
    <t>开工</t>
    <phoneticPr fontId="4" type="noConversion"/>
  </si>
  <si>
    <t>基本建成</t>
    <phoneticPr fontId="4" type="noConversion"/>
  </si>
  <si>
    <t>竣工</t>
    <phoneticPr fontId="4" type="noConversion"/>
  </si>
  <si>
    <t>交付</t>
    <phoneticPr fontId="4" type="noConversion"/>
  </si>
  <si>
    <t>6月调整后计划数
（套）</t>
    <phoneticPr fontId="4" type="noConversion"/>
  </si>
  <si>
    <t>10月调整后计划数
（套）</t>
    <phoneticPr fontId="4" type="noConversion"/>
  </si>
  <si>
    <t>完成数
（套）</t>
    <phoneticPr fontId="4" type="noConversion"/>
  </si>
  <si>
    <t>实物完成数</t>
    <phoneticPr fontId="3" type="noConversion"/>
  </si>
  <si>
    <t>货币完成数</t>
    <phoneticPr fontId="3" type="noConversion"/>
  </si>
  <si>
    <t>计划数
（套）</t>
    <phoneticPr fontId="4" type="noConversion"/>
  </si>
  <si>
    <t>完成率</t>
    <phoneticPr fontId="4" type="noConversion"/>
  </si>
  <si>
    <t>市城投集团</t>
    <phoneticPr fontId="3" type="noConversion"/>
  </si>
  <si>
    <t>鹿城区</t>
    <phoneticPr fontId="4" type="noConversion"/>
  </si>
  <si>
    <t>龙湾区</t>
    <phoneticPr fontId="4" type="noConversion"/>
  </si>
  <si>
    <t>瓯海区</t>
    <phoneticPr fontId="4" type="noConversion"/>
  </si>
  <si>
    <t>洞头区</t>
    <phoneticPr fontId="4" type="noConversion"/>
  </si>
  <si>
    <t>文成县</t>
    <phoneticPr fontId="4" type="noConversion"/>
  </si>
  <si>
    <t>平阳县</t>
    <phoneticPr fontId="4" type="noConversion"/>
  </si>
  <si>
    <t>苍南县</t>
    <phoneticPr fontId="4" type="noConversion"/>
  </si>
  <si>
    <t>生态园</t>
    <phoneticPr fontId="4" type="noConversion"/>
  </si>
  <si>
    <t>泰顺县</t>
    <phoneticPr fontId="3" type="noConversion"/>
  </si>
  <si>
    <t>永嘉县</t>
    <phoneticPr fontId="3" type="noConversion"/>
  </si>
  <si>
    <t>瑞安市</t>
    <phoneticPr fontId="3" type="noConversion"/>
  </si>
  <si>
    <t>经开区</t>
    <phoneticPr fontId="3" type="noConversion"/>
  </si>
  <si>
    <t>合计</t>
    <phoneticPr fontId="3" type="noConversion"/>
  </si>
  <si>
    <t>-</t>
    <phoneticPr fontId="3" type="noConversion"/>
  </si>
  <si>
    <t>-</t>
  </si>
  <si>
    <t>-</t>
    <phoneticPr fontId="3" type="noConversion"/>
  </si>
  <si>
    <t>年初计划数
（套）</t>
    <phoneticPr fontId="4" type="noConversion"/>
  </si>
  <si>
    <t>年初完成率</t>
    <phoneticPr fontId="4" type="noConversion"/>
  </si>
  <si>
    <t>10月调整后完成率</t>
    <phoneticPr fontId="4" type="noConversion"/>
  </si>
  <si>
    <t>6月调整后完成率</t>
    <phoneticPr fontId="3" type="noConversion"/>
  </si>
  <si>
    <t>序号</t>
    <phoneticPr fontId="3" type="noConversion"/>
  </si>
  <si>
    <t>项目类别</t>
    <phoneticPr fontId="3" type="noConversion"/>
  </si>
  <si>
    <t>拆迁改造项目</t>
    <phoneticPr fontId="3" type="noConversion"/>
  </si>
  <si>
    <t>联系人</t>
    <phoneticPr fontId="3" type="noConversion"/>
  </si>
  <si>
    <t>联系电话</t>
    <phoneticPr fontId="3" type="noConversion"/>
  </si>
  <si>
    <r>
      <t>温州市2019年度棚户区改造交付项目基本信息</t>
    </r>
    <r>
      <rPr>
        <sz val="12"/>
        <color theme="1"/>
        <rFont val="仿宋_GB2312"/>
        <family val="3"/>
        <charset val="134"/>
      </rPr>
      <t>（截至11月底）</t>
    </r>
    <phoneticPr fontId="3" type="noConversion"/>
  </si>
  <si>
    <t>周士和</t>
    <phoneticPr fontId="3" type="noConversion"/>
  </si>
  <si>
    <t>周爱民</t>
    <phoneticPr fontId="3" type="noConversion"/>
  </si>
  <si>
    <t>高瑞虹</t>
    <phoneticPr fontId="3" type="noConversion"/>
  </si>
  <si>
    <t>叶海伟</t>
    <phoneticPr fontId="3" type="noConversion"/>
  </si>
  <si>
    <t>陈稳</t>
    <phoneticPr fontId="3" type="noConversion"/>
  </si>
  <si>
    <t>周世良</t>
    <phoneticPr fontId="3" type="noConversion"/>
  </si>
  <si>
    <t>邵学芬</t>
    <phoneticPr fontId="3" type="noConversion"/>
  </si>
  <si>
    <t>陈建微</t>
    <phoneticPr fontId="3" type="noConversion"/>
  </si>
  <si>
    <t>林作贤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</si>
</sst>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2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等线"/>
      <family val="3"/>
      <charset val="134"/>
    </font>
    <font>
      <sz val="12"/>
      <name val="Arial"/>
      <family val="2"/>
    </font>
    <font>
      <sz val="12"/>
      <color theme="1"/>
      <name val="等线"/>
      <family val="3"/>
      <charset val="134"/>
    </font>
    <font>
      <sz val="12"/>
      <color theme="1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pane ySplit="2" topLeftCell="A3" activePane="bottomLeft" state="frozen"/>
      <selection pane="bottomLeft" activeCell="J6" sqref="J6"/>
    </sheetView>
  </sheetViews>
  <sheetFormatPr defaultColWidth="9" defaultRowHeight="14.25" x14ac:dyDescent="0.15"/>
  <cols>
    <col min="1" max="1" width="6" style="16"/>
    <col min="2" max="2" width="10.25" style="16" bestFit="1" customWidth="1"/>
    <col min="3" max="3" width="46.375" style="17" customWidth="1"/>
    <col min="4" max="4" width="10.875" style="16"/>
    <col min="5" max="5" width="28.375" style="17" customWidth="1"/>
    <col min="6" max="6" width="15.25" style="16" customWidth="1"/>
    <col min="7" max="7" width="11.625" style="16" customWidth="1"/>
    <col min="8" max="8" width="9" style="16"/>
    <col min="9" max="9" width="15" style="16" customWidth="1"/>
    <col min="10" max="16384" width="9" style="16"/>
  </cols>
  <sheetData>
    <row r="1" spans="1:9" ht="33" customHeight="1" x14ac:dyDescent="0.15">
      <c r="A1" s="29" t="s">
        <v>143</v>
      </c>
      <c r="B1" s="29"/>
      <c r="C1" s="29"/>
      <c r="D1" s="29"/>
      <c r="E1" s="29"/>
      <c r="F1" s="29"/>
      <c r="G1" s="29"/>
      <c r="H1" s="29"/>
      <c r="I1" s="29"/>
    </row>
    <row r="2" spans="1:9" ht="25.5" customHeight="1" x14ac:dyDescent="0.15">
      <c r="A2" s="18" t="s">
        <v>138</v>
      </c>
      <c r="B2" s="18" t="s">
        <v>0</v>
      </c>
      <c r="C2" s="19" t="s">
        <v>1</v>
      </c>
      <c r="D2" s="18" t="s">
        <v>2</v>
      </c>
      <c r="E2" s="19" t="s">
        <v>3</v>
      </c>
      <c r="F2" s="18" t="s">
        <v>4</v>
      </c>
      <c r="G2" s="18" t="s">
        <v>5</v>
      </c>
      <c r="H2" s="22" t="s">
        <v>141</v>
      </c>
      <c r="I2" s="23" t="s">
        <v>142</v>
      </c>
    </row>
    <row r="3" spans="1:9" ht="32.1" customHeight="1" x14ac:dyDescent="0.15">
      <c r="A3" s="13">
        <v>1</v>
      </c>
      <c r="B3" s="13" t="s">
        <v>6</v>
      </c>
      <c r="C3" s="3" t="s">
        <v>8</v>
      </c>
      <c r="D3" s="20">
        <v>2014</v>
      </c>
      <c r="E3" s="3" t="s">
        <v>9</v>
      </c>
      <c r="F3" s="13" t="s">
        <v>7</v>
      </c>
      <c r="G3" s="13">
        <v>904</v>
      </c>
      <c r="H3" s="30" t="s">
        <v>144</v>
      </c>
      <c r="I3" s="26">
        <v>13454837012</v>
      </c>
    </row>
    <row r="4" spans="1:9" ht="32.1" customHeight="1" x14ac:dyDescent="0.15">
      <c r="A4" s="13">
        <v>2</v>
      </c>
      <c r="B4" s="13" t="s">
        <v>6</v>
      </c>
      <c r="C4" s="3" t="s">
        <v>10</v>
      </c>
      <c r="D4" s="20">
        <v>2015</v>
      </c>
      <c r="E4" s="3" t="s">
        <v>11</v>
      </c>
      <c r="F4" s="13" t="s">
        <v>7</v>
      </c>
      <c r="G4" s="13">
        <v>2</v>
      </c>
      <c r="H4" s="30"/>
      <c r="I4" s="26"/>
    </row>
    <row r="5" spans="1:9" ht="32.1" customHeight="1" x14ac:dyDescent="0.15">
      <c r="A5" s="13">
        <v>3</v>
      </c>
      <c r="B5" s="13" t="s">
        <v>6</v>
      </c>
      <c r="C5" s="3" t="s">
        <v>12</v>
      </c>
      <c r="D5" s="20">
        <v>2016</v>
      </c>
      <c r="E5" s="3" t="s">
        <v>13</v>
      </c>
      <c r="F5" s="13" t="s">
        <v>7</v>
      </c>
      <c r="G5" s="13">
        <v>297</v>
      </c>
      <c r="H5" s="30"/>
      <c r="I5" s="26"/>
    </row>
    <row r="6" spans="1:9" ht="32.1" customHeight="1" x14ac:dyDescent="0.15">
      <c r="A6" s="13">
        <v>4</v>
      </c>
      <c r="B6" s="13" t="s">
        <v>15</v>
      </c>
      <c r="C6" s="3" t="s">
        <v>17</v>
      </c>
      <c r="D6" s="20">
        <v>2014</v>
      </c>
      <c r="E6" s="3" t="s">
        <v>16</v>
      </c>
      <c r="F6" s="13" t="s">
        <v>7</v>
      </c>
      <c r="G6" s="13">
        <v>194</v>
      </c>
      <c r="H6" s="25" t="s">
        <v>145</v>
      </c>
      <c r="I6" s="26">
        <v>13858824522</v>
      </c>
    </row>
    <row r="7" spans="1:9" ht="32.1" customHeight="1" x14ac:dyDescent="0.15">
      <c r="A7" s="13">
        <v>5</v>
      </c>
      <c r="B7" s="13" t="s">
        <v>15</v>
      </c>
      <c r="C7" s="3" t="s">
        <v>18</v>
      </c>
      <c r="D7" s="20">
        <v>2015</v>
      </c>
      <c r="E7" s="3" t="s">
        <v>19</v>
      </c>
      <c r="F7" s="13" t="s">
        <v>7</v>
      </c>
      <c r="G7" s="13">
        <v>213</v>
      </c>
      <c r="H7" s="25"/>
      <c r="I7" s="26"/>
    </row>
    <row r="8" spans="1:9" ht="51" customHeight="1" x14ac:dyDescent="0.15">
      <c r="A8" s="13">
        <v>37</v>
      </c>
      <c r="B8" s="13" t="s">
        <v>15</v>
      </c>
      <c r="C8" s="3" t="s">
        <v>83</v>
      </c>
      <c r="D8" s="20">
        <v>2019</v>
      </c>
      <c r="E8" s="3" t="s">
        <v>84</v>
      </c>
      <c r="F8" s="21" t="s">
        <v>140</v>
      </c>
      <c r="G8" s="13">
        <v>90</v>
      </c>
      <c r="H8" s="25"/>
      <c r="I8" s="26"/>
    </row>
    <row r="9" spans="1:9" ht="32.1" customHeight="1" x14ac:dyDescent="0.15">
      <c r="A9" s="13">
        <v>6</v>
      </c>
      <c r="B9" s="13" t="s">
        <v>20</v>
      </c>
      <c r="C9" s="3" t="s">
        <v>21</v>
      </c>
      <c r="D9" s="20">
        <v>2013</v>
      </c>
      <c r="E9" s="3" t="s">
        <v>22</v>
      </c>
      <c r="F9" s="13" t="s">
        <v>7</v>
      </c>
      <c r="G9" s="13">
        <v>282</v>
      </c>
      <c r="H9" s="25" t="s">
        <v>146</v>
      </c>
      <c r="I9" s="26">
        <v>13736713001</v>
      </c>
    </row>
    <row r="10" spans="1:9" ht="32.1" customHeight="1" x14ac:dyDescent="0.15">
      <c r="A10" s="13">
        <v>7</v>
      </c>
      <c r="B10" s="13" t="s">
        <v>20</v>
      </c>
      <c r="C10" s="3" t="s">
        <v>23</v>
      </c>
      <c r="D10" s="20">
        <v>2013</v>
      </c>
      <c r="E10" s="3" t="s">
        <v>24</v>
      </c>
      <c r="F10" s="13" t="s">
        <v>7</v>
      </c>
      <c r="G10" s="13">
        <v>358</v>
      </c>
      <c r="H10" s="25"/>
      <c r="I10" s="26"/>
    </row>
    <row r="11" spans="1:9" ht="32.1" customHeight="1" x14ac:dyDescent="0.15">
      <c r="A11" s="13">
        <v>8</v>
      </c>
      <c r="B11" s="13" t="s">
        <v>20</v>
      </c>
      <c r="C11" s="3" t="s">
        <v>25</v>
      </c>
      <c r="D11" s="20">
        <v>2013</v>
      </c>
      <c r="E11" s="3" t="s">
        <v>26</v>
      </c>
      <c r="F11" s="13" t="s">
        <v>7</v>
      </c>
      <c r="G11" s="13">
        <v>54</v>
      </c>
      <c r="H11" s="25"/>
      <c r="I11" s="26"/>
    </row>
    <row r="12" spans="1:9" ht="32.1" customHeight="1" x14ac:dyDescent="0.15">
      <c r="A12" s="13">
        <v>9</v>
      </c>
      <c r="B12" s="13" t="s">
        <v>20</v>
      </c>
      <c r="C12" s="3" t="s">
        <v>27</v>
      </c>
      <c r="D12" s="20">
        <v>2014</v>
      </c>
      <c r="E12" s="3" t="s">
        <v>28</v>
      </c>
      <c r="F12" s="13" t="s">
        <v>7</v>
      </c>
      <c r="G12" s="13">
        <v>161</v>
      </c>
      <c r="H12" s="25"/>
      <c r="I12" s="26"/>
    </row>
    <row r="13" spans="1:9" ht="32.1" customHeight="1" x14ac:dyDescent="0.15">
      <c r="A13" s="13">
        <v>10</v>
      </c>
      <c r="B13" s="13" t="s">
        <v>20</v>
      </c>
      <c r="C13" s="3" t="s">
        <v>29</v>
      </c>
      <c r="D13" s="20">
        <v>2016</v>
      </c>
      <c r="E13" s="3" t="s">
        <v>30</v>
      </c>
      <c r="F13" s="13" t="s">
        <v>7</v>
      </c>
      <c r="G13" s="13">
        <v>405</v>
      </c>
      <c r="H13" s="25"/>
      <c r="I13" s="26"/>
    </row>
    <row r="14" spans="1:9" ht="32.1" customHeight="1" x14ac:dyDescent="0.15">
      <c r="A14" s="13">
        <v>11</v>
      </c>
      <c r="B14" s="13" t="s">
        <v>20</v>
      </c>
      <c r="C14" s="3" t="s">
        <v>31</v>
      </c>
      <c r="D14" s="20">
        <v>2017</v>
      </c>
      <c r="E14" s="3" t="s">
        <v>32</v>
      </c>
      <c r="F14" s="13" t="s">
        <v>7</v>
      </c>
      <c r="G14" s="13">
        <v>129</v>
      </c>
      <c r="H14" s="25"/>
      <c r="I14" s="26"/>
    </row>
    <row r="15" spans="1:9" ht="32.1" customHeight="1" x14ac:dyDescent="0.15">
      <c r="A15" s="13">
        <v>38</v>
      </c>
      <c r="B15" s="13" t="s">
        <v>20</v>
      </c>
      <c r="C15" s="3" t="s">
        <v>86</v>
      </c>
      <c r="D15" s="20">
        <v>2019</v>
      </c>
      <c r="E15" s="3" t="s">
        <v>87</v>
      </c>
      <c r="F15" s="21" t="s">
        <v>140</v>
      </c>
      <c r="G15" s="13">
        <v>141</v>
      </c>
      <c r="H15" s="25"/>
      <c r="I15" s="26"/>
    </row>
    <row r="16" spans="1:9" ht="32.1" customHeight="1" x14ac:dyDescent="0.15">
      <c r="A16" s="13">
        <v>39</v>
      </c>
      <c r="B16" s="13" t="s">
        <v>20</v>
      </c>
      <c r="C16" s="3" t="s">
        <v>89</v>
      </c>
      <c r="D16" s="20">
        <v>2019</v>
      </c>
      <c r="E16" s="3" t="s">
        <v>90</v>
      </c>
      <c r="F16" s="21" t="s">
        <v>140</v>
      </c>
      <c r="G16" s="13">
        <v>478</v>
      </c>
      <c r="H16" s="25"/>
      <c r="I16" s="26"/>
    </row>
    <row r="17" spans="1:9" ht="32.1" customHeight="1" x14ac:dyDescent="0.15">
      <c r="A17" s="13">
        <v>12</v>
      </c>
      <c r="B17" s="13" t="s">
        <v>33</v>
      </c>
      <c r="C17" s="3" t="s">
        <v>34</v>
      </c>
      <c r="D17" s="20">
        <v>2013</v>
      </c>
      <c r="E17" s="3" t="s">
        <v>35</v>
      </c>
      <c r="F17" s="13" t="s">
        <v>7</v>
      </c>
      <c r="G17" s="13">
        <v>20</v>
      </c>
      <c r="H17" s="25" t="s">
        <v>147</v>
      </c>
      <c r="I17" s="26">
        <v>59397386</v>
      </c>
    </row>
    <row r="18" spans="1:9" ht="32.1" customHeight="1" x14ac:dyDescent="0.15">
      <c r="A18" s="13">
        <v>13</v>
      </c>
      <c r="B18" s="13" t="s">
        <v>33</v>
      </c>
      <c r="C18" s="3" t="s">
        <v>36</v>
      </c>
      <c r="D18" s="20">
        <v>2013</v>
      </c>
      <c r="E18" s="3" t="s">
        <v>37</v>
      </c>
      <c r="F18" s="13" t="s">
        <v>7</v>
      </c>
      <c r="G18" s="13">
        <v>1</v>
      </c>
      <c r="H18" s="25"/>
      <c r="I18" s="26"/>
    </row>
    <row r="19" spans="1:9" ht="32.1" customHeight="1" x14ac:dyDescent="0.15">
      <c r="A19" s="13">
        <v>14</v>
      </c>
      <c r="B19" s="13" t="s">
        <v>33</v>
      </c>
      <c r="C19" s="3" t="s">
        <v>38</v>
      </c>
      <c r="D19" s="20">
        <v>2013</v>
      </c>
      <c r="E19" s="3" t="s">
        <v>35</v>
      </c>
      <c r="F19" s="13" t="s">
        <v>7</v>
      </c>
      <c r="G19" s="13">
        <v>32</v>
      </c>
      <c r="H19" s="25"/>
      <c r="I19" s="26"/>
    </row>
    <row r="20" spans="1:9" ht="32.1" customHeight="1" x14ac:dyDescent="0.15">
      <c r="A20" s="13">
        <v>15</v>
      </c>
      <c r="B20" s="13" t="s">
        <v>33</v>
      </c>
      <c r="C20" s="3" t="s">
        <v>39</v>
      </c>
      <c r="D20" s="20">
        <v>2013</v>
      </c>
      <c r="E20" s="3" t="s">
        <v>35</v>
      </c>
      <c r="F20" s="13" t="s">
        <v>7</v>
      </c>
      <c r="G20" s="13">
        <v>17</v>
      </c>
      <c r="H20" s="25"/>
      <c r="I20" s="26"/>
    </row>
    <row r="21" spans="1:9" ht="32.1" customHeight="1" x14ac:dyDescent="0.15">
      <c r="A21" s="13">
        <v>16</v>
      </c>
      <c r="B21" s="13" t="s">
        <v>33</v>
      </c>
      <c r="C21" s="3" t="s">
        <v>40</v>
      </c>
      <c r="D21" s="20">
        <v>2013</v>
      </c>
      <c r="E21" s="3" t="s">
        <v>41</v>
      </c>
      <c r="F21" s="13" t="s">
        <v>7</v>
      </c>
      <c r="G21" s="13">
        <v>18</v>
      </c>
      <c r="H21" s="25"/>
      <c r="I21" s="26"/>
    </row>
    <row r="22" spans="1:9" ht="32.1" customHeight="1" x14ac:dyDescent="0.15">
      <c r="A22" s="13">
        <v>17</v>
      </c>
      <c r="B22" s="13" t="s">
        <v>33</v>
      </c>
      <c r="C22" s="3" t="s">
        <v>42</v>
      </c>
      <c r="D22" s="20">
        <v>2013</v>
      </c>
      <c r="E22" s="3" t="s">
        <v>43</v>
      </c>
      <c r="F22" s="13" t="s">
        <v>7</v>
      </c>
      <c r="G22" s="13">
        <v>383</v>
      </c>
      <c r="H22" s="25"/>
      <c r="I22" s="26"/>
    </row>
    <row r="23" spans="1:9" ht="32.1" customHeight="1" x14ac:dyDescent="0.15">
      <c r="A23" s="13">
        <v>18</v>
      </c>
      <c r="B23" s="13" t="s">
        <v>33</v>
      </c>
      <c r="C23" s="3" t="s">
        <v>44</v>
      </c>
      <c r="D23" s="20">
        <v>2013</v>
      </c>
      <c r="E23" s="3" t="s">
        <v>45</v>
      </c>
      <c r="F23" s="13" t="s">
        <v>7</v>
      </c>
      <c r="G23" s="13">
        <v>692</v>
      </c>
      <c r="H23" s="25"/>
      <c r="I23" s="26"/>
    </row>
    <row r="24" spans="1:9" ht="32.1" customHeight="1" x14ac:dyDescent="0.15">
      <c r="A24" s="13">
        <v>19</v>
      </c>
      <c r="B24" s="13" t="s">
        <v>33</v>
      </c>
      <c r="C24" s="3" t="s">
        <v>46</v>
      </c>
      <c r="D24" s="20">
        <v>2014</v>
      </c>
      <c r="E24" s="3" t="s">
        <v>35</v>
      </c>
      <c r="F24" s="13" t="s">
        <v>7</v>
      </c>
      <c r="G24" s="13">
        <v>13</v>
      </c>
      <c r="H24" s="25"/>
      <c r="I24" s="26"/>
    </row>
    <row r="25" spans="1:9" ht="32.1" customHeight="1" x14ac:dyDescent="0.15">
      <c r="A25" s="13">
        <v>31</v>
      </c>
      <c r="B25" s="13" t="s">
        <v>68</v>
      </c>
      <c r="C25" s="3" t="s">
        <v>71</v>
      </c>
      <c r="D25" s="20">
        <v>2015</v>
      </c>
      <c r="E25" s="3" t="s">
        <v>72</v>
      </c>
      <c r="F25" s="13" t="s">
        <v>7</v>
      </c>
      <c r="G25" s="13">
        <v>106</v>
      </c>
      <c r="H25" s="25" t="s">
        <v>148</v>
      </c>
      <c r="I25" s="26">
        <v>18867792239</v>
      </c>
    </row>
    <row r="26" spans="1:9" ht="32.1" customHeight="1" x14ac:dyDescent="0.15">
      <c r="A26" s="13">
        <v>32</v>
      </c>
      <c r="B26" s="13" t="s">
        <v>68</v>
      </c>
      <c r="C26" s="3" t="s">
        <v>73</v>
      </c>
      <c r="D26" s="20">
        <v>2015</v>
      </c>
      <c r="E26" s="3" t="s">
        <v>74</v>
      </c>
      <c r="F26" s="13" t="s">
        <v>7</v>
      </c>
      <c r="G26" s="13">
        <v>456</v>
      </c>
      <c r="H26" s="25"/>
      <c r="I26" s="26"/>
    </row>
    <row r="27" spans="1:9" ht="32.1" customHeight="1" x14ac:dyDescent="0.15">
      <c r="A27" s="13">
        <v>33</v>
      </c>
      <c r="B27" s="13" t="s">
        <v>68</v>
      </c>
      <c r="C27" s="3" t="s">
        <v>75</v>
      </c>
      <c r="D27" s="20">
        <v>2015</v>
      </c>
      <c r="E27" s="3" t="s">
        <v>70</v>
      </c>
      <c r="F27" s="13" t="s">
        <v>7</v>
      </c>
      <c r="G27" s="13">
        <v>129</v>
      </c>
      <c r="H27" s="25"/>
      <c r="I27" s="26"/>
    </row>
    <row r="28" spans="1:9" ht="32.1" customHeight="1" x14ac:dyDescent="0.15">
      <c r="A28" s="13">
        <v>34</v>
      </c>
      <c r="B28" s="13" t="s">
        <v>68</v>
      </c>
      <c r="C28" s="3" t="s">
        <v>76</v>
      </c>
      <c r="D28" s="20">
        <v>2016</v>
      </c>
      <c r="E28" s="3" t="s">
        <v>77</v>
      </c>
      <c r="F28" s="13" t="s">
        <v>7</v>
      </c>
      <c r="G28" s="13">
        <v>487</v>
      </c>
      <c r="H28" s="25"/>
      <c r="I28" s="26"/>
    </row>
    <row r="29" spans="1:9" ht="32.1" customHeight="1" x14ac:dyDescent="0.15">
      <c r="A29" s="13">
        <v>35</v>
      </c>
      <c r="B29" s="13" t="s">
        <v>68</v>
      </c>
      <c r="C29" s="3" t="s">
        <v>78</v>
      </c>
      <c r="D29" s="20">
        <v>2016</v>
      </c>
      <c r="E29" s="3" t="s">
        <v>69</v>
      </c>
      <c r="F29" s="13" t="s">
        <v>7</v>
      </c>
      <c r="G29" s="13">
        <v>540</v>
      </c>
      <c r="H29" s="25"/>
      <c r="I29" s="26"/>
    </row>
    <row r="30" spans="1:9" ht="32.1" customHeight="1" x14ac:dyDescent="0.15">
      <c r="A30" s="13">
        <v>36</v>
      </c>
      <c r="B30" s="13" t="s">
        <v>68</v>
      </c>
      <c r="C30" s="3" t="s">
        <v>79</v>
      </c>
      <c r="D30" s="20">
        <v>2017</v>
      </c>
      <c r="E30" s="3" t="s">
        <v>80</v>
      </c>
      <c r="F30" s="13" t="s">
        <v>7</v>
      </c>
      <c r="G30" s="13">
        <v>895</v>
      </c>
      <c r="H30" s="25"/>
      <c r="I30" s="26"/>
    </row>
    <row r="31" spans="1:9" ht="32.1" customHeight="1" x14ac:dyDescent="0.15">
      <c r="A31" s="13">
        <v>41</v>
      </c>
      <c r="B31" s="13" t="s">
        <v>68</v>
      </c>
      <c r="C31" s="3" t="s">
        <v>95</v>
      </c>
      <c r="D31" s="20">
        <v>2019</v>
      </c>
      <c r="E31" s="3" t="s">
        <v>96</v>
      </c>
      <c r="F31" s="21" t="s">
        <v>140</v>
      </c>
      <c r="G31" s="13">
        <v>444</v>
      </c>
      <c r="H31" s="25"/>
      <c r="I31" s="26"/>
    </row>
    <row r="32" spans="1:9" ht="32.1" customHeight="1" x14ac:dyDescent="0.15">
      <c r="A32" s="13">
        <v>42</v>
      </c>
      <c r="B32" s="13" t="s">
        <v>68</v>
      </c>
      <c r="C32" s="3" t="s">
        <v>98</v>
      </c>
      <c r="D32" s="20">
        <v>2019</v>
      </c>
      <c r="E32" s="3" t="s">
        <v>99</v>
      </c>
      <c r="F32" s="21" t="s">
        <v>140</v>
      </c>
      <c r="G32" s="13">
        <v>917</v>
      </c>
      <c r="H32" s="25"/>
      <c r="I32" s="26"/>
    </row>
    <row r="33" spans="1:9" ht="32.1" customHeight="1" x14ac:dyDescent="0.15">
      <c r="A33" s="13">
        <v>43</v>
      </c>
      <c r="B33" s="13" t="s">
        <v>68</v>
      </c>
      <c r="C33" s="3" t="s">
        <v>101</v>
      </c>
      <c r="D33" s="20">
        <v>2019</v>
      </c>
      <c r="E33" s="3" t="s">
        <v>102</v>
      </c>
      <c r="F33" s="21" t="s">
        <v>140</v>
      </c>
      <c r="G33" s="13">
        <v>121</v>
      </c>
      <c r="H33" s="25"/>
      <c r="I33" s="26"/>
    </row>
    <row r="34" spans="1:9" ht="32.1" customHeight="1" x14ac:dyDescent="0.15">
      <c r="A34" s="13">
        <v>40</v>
      </c>
      <c r="B34" s="13" t="s">
        <v>47</v>
      </c>
      <c r="C34" s="3" t="s">
        <v>92</v>
      </c>
      <c r="D34" s="20">
        <v>2019</v>
      </c>
      <c r="E34" s="3" t="s">
        <v>93</v>
      </c>
      <c r="F34" s="21" t="s">
        <v>140</v>
      </c>
      <c r="G34" s="13">
        <v>402</v>
      </c>
      <c r="H34" s="24" t="s">
        <v>149</v>
      </c>
      <c r="I34" s="14">
        <v>15868006188</v>
      </c>
    </row>
    <row r="35" spans="1:9" ht="32.1" customHeight="1" x14ac:dyDescent="0.15">
      <c r="A35" s="13">
        <v>20</v>
      </c>
      <c r="B35" s="13" t="s">
        <v>48</v>
      </c>
      <c r="C35" s="3" t="s">
        <v>49</v>
      </c>
      <c r="D35" s="20">
        <v>2011</v>
      </c>
      <c r="E35" s="3" t="s">
        <v>50</v>
      </c>
      <c r="F35" s="13" t="s">
        <v>7</v>
      </c>
      <c r="G35" s="13">
        <v>252</v>
      </c>
      <c r="H35" s="25" t="s">
        <v>150</v>
      </c>
      <c r="I35" s="26">
        <v>86686836</v>
      </c>
    </row>
    <row r="36" spans="1:9" ht="32.1" customHeight="1" x14ac:dyDescent="0.15">
      <c r="A36" s="13">
        <v>21</v>
      </c>
      <c r="B36" s="13" t="s">
        <v>48</v>
      </c>
      <c r="C36" s="3" t="s">
        <v>51</v>
      </c>
      <c r="D36" s="20">
        <v>2011</v>
      </c>
      <c r="E36" s="3" t="s">
        <v>50</v>
      </c>
      <c r="F36" s="13" t="s">
        <v>7</v>
      </c>
      <c r="G36" s="13">
        <v>262</v>
      </c>
      <c r="H36" s="25"/>
      <c r="I36" s="26"/>
    </row>
    <row r="37" spans="1:9" ht="32.1" customHeight="1" x14ac:dyDescent="0.15">
      <c r="A37" s="13">
        <v>22</v>
      </c>
      <c r="B37" s="13" t="s">
        <v>48</v>
      </c>
      <c r="C37" s="3" t="s">
        <v>52</v>
      </c>
      <c r="D37" s="20">
        <v>2013</v>
      </c>
      <c r="E37" s="3" t="s">
        <v>53</v>
      </c>
      <c r="F37" s="13" t="s">
        <v>7</v>
      </c>
      <c r="G37" s="13">
        <v>302</v>
      </c>
      <c r="H37" s="25"/>
      <c r="I37" s="26"/>
    </row>
    <row r="38" spans="1:9" ht="32.1" customHeight="1" x14ac:dyDescent="0.15">
      <c r="A38" s="13">
        <v>23</v>
      </c>
      <c r="B38" s="13" t="s">
        <v>48</v>
      </c>
      <c r="C38" s="3" t="s">
        <v>54</v>
      </c>
      <c r="D38" s="20">
        <v>2013</v>
      </c>
      <c r="E38" s="3" t="s">
        <v>53</v>
      </c>
      <c r="F38" s="13" t="s">
        <v>7</v>
      </c>
      <c r="G38" s="13">
        <v>524</v>
      </c>
      <c r="H38" s="25"/>
      <c r="I38" s="26"/>
    </row>
    <row r="39" spans="1:9" ht="25.5" customHeight="1" x14ac:dyDescent="0.15">
      <c r="A39" s="13">
        <v>24</v>
      </c>
      <c r="B39" s="13" t="s">
        <v>48</v>
      </c>
      <c r="C39" s="3" t="s">
        <v>55</v>
      </c>
      <c r="D39" s="20">
        <v>2013</v>
      </c>
      <c r="E39" s="3" t="s">
        <v>53</v>
      </c>
      <c r="F39" s="14" t="s">
        <v>7</v>
      </c>
      <c r="G39" s="13">
        <v>691</v>
      </c>
      <c r="H39" s="25"/>
      <c r="I39" s="26"/>
    </row>
    <row r="40" spans="1:9" ht="32.1" customHeight="1" x14ac:dyDescent="0.15">
      <c r="A40" s="13">
        <v>25</v>
      </c>
      <c r="B40" s="13" t="s">
        <v>48</v>
      </c>
      <c r="C40" s="3" t="s">
        <v>56</v>
      </c>
      <c r="D40" s="20">
        <v>2013</v>
      </c>
      <c r="E40" s="3" t="s">
        <v>53</v>
      </c>
      <c r="F40" s="14" t="s">
        <v>7</v>
      </c>
      <c r="G40" s="13">
        <v>1</v>
      </c>
      <c r="H40" s="25"/>
      <c r="I40" s="26"/>
    </row>
    <row r="41" spans="1:9" ht="32.1" customHeight="1" x14ac:dyDescent="0.15">
      <c r="A41" s="13">
        <v>26</v>
      </c>
      <c r="B41" s="13" t="s">
        <v>48</v>
      </c>
      <c r="C41" s="3" t="s">
        <v>57</v>
      </c>
      <c r="D41" s="20">
        <v>2014</v>
      </c>
      <c r="E41" s="3" t="s">
        <v>53</v>
      </c>
      <c r="F41" s="14" t="s">
        <v>7</v>
      </c>
      <c r="G41" s="13">
        <v>187</v>
      </c>
      <c r="H41" s="25"/>
      <c r="I41" s="26"/>
    </row>
    <row r="42" spans="1:9" ht="27.75" customHeight="1" x14ac:dyDescent="0.15">
      <c r="A42" s="13">
        <v>27</v>
      </c>
      <c r="B42" s="13" t="s">
        <v>58</v>
      </c>
      <c r="C42" s="3" t="s">
        <v>60</v>
      </c>
      <c r="D42" s="20">
        <v>2016</v>
      </c>
      <c r="E42" s="3" t="s">
        <v>59</v>
      </c>
      <c r="F42" s="14" t="s">
        <v>7</v>
      </c>
      <c r="G42" s="13">
        <v>35</v>
      </c>
      <c r="H42" s="27" t="s">
        <v>152</v>
      </c>
      <c r="I42" s="27">
        <v>13806819622</v>
      </c>
    </row>
    <row r="43" spans="1:9" ht="32.1" customHeight="1" x14ac:dyDescent="0.15">
      <c r="A43" s="13">
        <v>28</v>
      </c>
      <c r="B43" s="13" t="s">
        <v>58</v>
      </c>
      <c r="C43" s="3" t="s">
        <v>61</v>
      </c>
      <c r="D43" s="20">
        <v>2017</v>
      </c>
      <c r="E43" s="3" t="s">
        <v>62</v>
      </c>
      <c r="F43" s="14" t="s">
        <v>7</v>
      </c>
      <c r="G43" s="13">
        <v>160</v>
      </c>
      <c r="H43" s="28"/>
      <c r="I43" s="28"/>
    </row>
    <row r="44" spans="1:9" ht="32.1" customHeight="1" x14ac:dyDescent="0.15">
      <c r="A44" s="13">
        <v>29</v>
      </c>
      <c r="B44" s="13" t="s">
        <v>63</v>
      </c>
      <c r="C44" s="3" t="s">
        <v>64</v>
      </c>
      <c r="D44" s="20">
        <v>2013</v>
      </c>
      <c r="E44" s="3" t="s">
        <v>65</v>
      </c>
      <c r="F44" s="14" t="s">
        <v>7</v>
      </c>
      <c r="G44" s="13">
        <v>304</v>
      </c>
      <c r="H44" s="25" t="s">
        <v>151</v>
      </c>
      <c r="I44" s="26">
        <v>13968928893</v>
      </c>
    </row>
    <row r="45" spans="1:9" ht="32.1" customHeight="1" x14ac:dyDescent="0.15">
      <c r="A45" s="13">
        <v>30</v>
      </c>
      <c r="B45" s="13" t="s">
        <v>63</v>
      </c>
      <c r="C45" s="3" t="s">
        <v>66</v>
      </c>
      <c r="D45" s="20">
        <v>2014</v>
      </c>
      <c r="E45" s="3" t="s">
        <v>67</v>
      </c>
      <c r="F45" s="14" t="s">
        <v>7</v>
      </c>
      <c r="G45" s="13">
        <v>42</v>
      </c>
      <c r="H45" s="25"/>
      <c r="I45" s="26"/>
    </row>
  </sheetData>
  <autoFilter ref="A2:H38"/>
  <sortState ref="A3:I45">
    <sortCondition ref="B3"/>
  </sortState>
  <mergeCells count="17">
    <mergeCell ref="A1:I1"/>
    <mergeCell ref="H3:H5"/>
    <mergeCell ref="I3:I5"/>
    <mergeCell ref="H17:H24"/>
    <mergeCell ref="I17:I24"/>
    <mergeCell ref="H25:H33"/>
    <mergeCell ref="I25:I33"/>
    <mergeCell ref="H6:H8"/>
    <mergeCell ref="I6:I8"/>
    <mergeCell ref="H9:H16"/>
    <mergeCell ref="I9:I16"/>
    <mergeCell ref="H35:H41"/>
    <mergeCell ref="I35:I41"/>
    <mergeCell ref="H44:H45"/>
    <mergeCell ref="I44:I45"/>
    <mergeCell ref="H42:H43"/>
    <mergeCell ref="I42:I43"/>
  </mergeCells>
  <phoneticPr fontId="3" type="noConversion"/>
  <pageMargins left="0.75" right="0.75" top="1" bottom="1" header="0.5" footer="0.5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pane ySplit="1" topLeftCell="A2" activePane="bottomLeft" state="frozen"/>
      <selection pane="bottomLeft" activeCell="A2" sqref="A2:G8"/>
    </sheetView>
  </sheetViews>
  <sheetFormatPr defaultColWidth="9" defaultRowHeight="14.25" x14ac:dyDescent="0.15"/>
  <cols>
    <col min="1" max="1" width="6"/>
    <col min="2" max="2" width="16.875"/>
    <col min="3" max="3" width="50"/>
    <col min="4" max="4" width="14.875"/>
    <col min="5" max="5" width="50"/>
    <col min="7" max="7" width="10.875"/>
  </cols>
  <sheetData>
    <row r="1" spans="1:7" x14ac:dyDescent="0.15">
      <c r="A1" s="1" t="s">
        <v>138</v>
      </c>
      <c r="B1" s="1" t="s">
        <v>0</v>
      </c>
      <c r="C1" s="1" t="s">
        <v>1</v>
      </c>
      <c r="D1" s="1" t="s">
        <v>81</v>
      </c>
      <c r="E1" s="1" t="s">
        <v>3</v>
      </c>
      <c r="F1" s="1" t="s">
        <v>139</v>
      </c>
      <c r="G1" s="1" t="s">
        <v>5</v>
      </c>
    </row>
    <row r="2" spans="1:7" x14ac:dyDescent="0.15">
      <c r="A2" t="s">
        <v>82</v>
      </c>
      <c r="B2" t="s">
        <v>15</v>
      </c>
      <c r="C2" t="s">
        <v>83</v>
      </c>
      <c r="D2" t="s">
        <v>14</v>
      </c>
      <c r="E2" t="s">
        <v>84</v>
      </c>
      <c r="F2" s="15" t="s">
        <v>140</v>
      </c>
      <c r="G2">
        <v>90</v>
      </c>
    </row>
    <row r="3" spans="1:7" x14ac:dyDescent="0.15">
      <c r="A3" t="s">
        <v>85</v>
      </c>
      <c r="B3" t="s">
        <v>20</v>
      </c>
      <c r="C3" t="s">
        <v>86</v>
      </c>
      <c r="D3" t="s">
        <v>14</v>
      </c>
      <c r="E3" t="s">
        <v>87</v>
      </c>
      <c r="F3" s="15" t="s">
        <v>140</v>
      </c>
      <c r="G3">
        <v>141</v>
      </c>
    </row>
    <row r="4" spans="1:7" x14ac:dyDescent="0.15">
      <c r="A4" t="s">
        <v>88</v>
      </c>
      <c r="B4" t="s">
        <v>20</v>
      </c>
      <c r="C4" t="s">
        <v>89</v>
      </c>
      <c r="D4" t="s">
        <v>14</v>
      </c>
      <c r="E4" t="s">
        <v>90</v>
      </c>
      <c r="F4" s="15" t="s">
        <v>140</v>
      </c>
      <c r="G4">
        <v>478</v>
      </c>
    </row>
    <row r="5" spans="1:7" x14ac:dyDescent="0.15">
      <c r="A5" t="s">
        <v>91</v>
      </c>
      <c r="B5" t="s">
        <v>47</v>
      </c>
      <c r="C5" t="s">
        <v>92</v>
      </c>
      <c r="D5" t="s">
        <v>14</v>
      </c>
      <c r="E5" t="s">
        <v>93</v>
      </c>
      <c r="F5" s="15" t="s">
        <v>140</v>
      </c>
      <c r="G5">
        <v>402</v>
      </c>
    </row>
    <row r="6" spans="1:7" x14ac:dyDescent="0.15">
      <c r="A6" t="s">
        <v>94</v>
      </c>
      <c r="B6" t="s">
        <v>68</v>
      </c>
      <c r="C6" t="s">
        <v>95</v>
      </c>
      <c r="D6" t="s">
        <v>14</v>
      </c>
      <c r="E6" t="s">
        <v>96</v>
      </c>
      <c r="F6" s="15" t="s">
        <v>140</v>
      </c>
      <c r="G6">
        <v>444</v>
      </c>
    </row>
    <row r="7" spans="1:7" x14ac:dyDescent="0.15">
      <c r="A7" t="s">
        <v>97</v>
      </c>
      <c r="B7" t="s">
        <v>68</v>
      </c>
      <c r="C7" t="s">
        <v>98</v>
      </c>
      <c r="D7" t="s">
        <v>14</v>
      </c>
      <c r="E7" t="s">
        <v>99</v>
      </c>
      <c r="F7" s="15" t="s">
        <v>140</v>
      </c>
      <c r="G7">
        <v>917</v>
      </c>
    </row>
    <row r="8" spans="1:7" x14ac:dyDescent="0.15">
      <c r="A8" t="s">
        <v>100</v>
      </c>
      <c r="B8" t="s">
        <v>68</v>
      </c>
      <c r="C8" t="s">
        <v>101</v>
      </c>
      <c r="D8" t="s">
        <v>14</v>
      </c>
      <c r="E8" t="s">
        <v>102</v>
      </c>
      <c r="F8" s="15" t="s">
        <v>140</v>
      </c>
      <c r="G8">
        <v>121</v>
      </c>
    </row>
  </sheetData>
  <autoFilter ref="A1:Q8"/>
  <phoneticPr fontId="3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U11" sqref="U11"/>
    </sheetView>
  </sheetViews>
  <sheetFormatPr defaultRowHeight="14.25" x14ac:dyDescent="0.15"/>
  <cols>
    <col min="1" max="1" width="12.125" customWidth="1"/>
  </cols>
  <sheetData>
    <row r="1" spans="1:19" ht="24" customHeight="1" x14ac:dyDescent="0.15">
      <c r="A1" s="31" t="s">
        <v>103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4" customHeight="1" x14ac:dyDescent="0.15">
      <c r="A2" s="26" t="s">
        <v>104</v>
      </c>
      <c r="B2" s="26" t="s">
        <v>105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4" customHeight="1" x14ac:dyDescent="0.15">
      <c r="A3" s="26"/>
      <c r="B3" s="33" t="s">
        <v>106</v>
      </c>
      <c r="C3" s="34"/>
      <c r="D3" s="34"/>
      <c r="E3" s="34"/>
      <c r="F3" s="34"/>
      <c r="G3" s="34"/>
      <c r="H3" s="34"/>
      <c r="I3" s="34"/>
      <c r="J3" s="35"/>
      <c r="K3" s="33" t="s">
        <v>107</v>
      </c>
      <c r="L3" s="34"/>
      <c r="M3" s="35"/>
      <c r="N3" s="33" t="s">
        <v>108</v>
      </c>
      <c r="O3" s="34"/>
      <c r="P3" s="35"/>
      <c r="Q3" s="33" t="s">
        <v>109</v>
      </c>
      <c r="R3" s="34"/>
      <c r="S3" s="35"/>
    </row>
    <row r="4" spans="1:19" ht="40.5" x14ac:dyDescent="0.15">
      <c r="A4" s="26"/>
      <c r="B4" s="2" t="s">
        <v>134</v>
      </c>
      <c r="C4" s="2" t="s">
        <v>110</v>
      </c>
      <c r="D4" s="2" t="s">
        <v>111</v>
      </c>
      <c r="E4" s="3" t="s">
        <v>112</v>
      </c>
      <c r="F4" s="2" t="s">
        <v>113</v>
      </c>
      <c r="G4" s="2" t="s">
        <v>114</v>
      </c>
      <c r="H4" s="2" t="s">
        <v>135</v>
      </c>
      <c r="I4" s="2" t="s">
        <v>137</v>
      </c>
      <c r="J4" s="2" t="s">
        <v>136</v>
      </c>
      <c r="K4" s="3" t="s">
        <v>115</v>
      </c>
      <c r="L4" s="3" t="s">
        <v>112</v>
      </c>
      <c r="M4" s="4" t="s">
        <v>116</v>
      </c>
      <c r="N4" s="3" t="s">
        <v>115</v>
      </c>
      <c r="O4" s="3" t="s">
        <v>112</v>
      </c>
      <c r="P4" s="4" t="s">
        <v>116</v>
      </c>
      <c r="Q4" s="3" t="s">
        <v>115</v>
      </c>
      <c r="R4" s="3" t="s">
        <v>112</v>
      </c>
      <c r="S4" s="4" t="s">
        <v>116</v>
      </c>
    </row>
    <row r="5" spans="1:19" ht="21" customHeight="1" x14ac:dyDescent="0.15">
      <c r="A5" s="4" t="s">
        <v>117</v>
      </c>
      <c r="B5" s="7">
        <v>8753</v>
      </c>
      <c r="C5" s="7">
        <v>6592</v>
      </c>
      <c r="D5" s="4" t="e">
        <f>SUMIFS(实物安置!#REF!,实物安置!D:D,2019,实物安置!B:B,"城投")+SUMIFS(货币安置!#REF!,货币安置!D:D,2019,货币安置!B:B,"城投")</f>
        <v>#REF!</v>
      </c>
      <c r="E5" s="4" t="e">
        <f>SUMIFS(实物安置!#REF!,实物安置!D:D,2019,实物安置!B:B,"城投")+SUMIFS(货币安置!#REF!,货币安置!D:D,2019,货币安置!B:B,"城投")</f>
        <v>#REF!</v>
      </c>
      <c r="F5" s="4" t="e">
        <f>SUMIFS(实物安置!#REF!,实物安置!D:D,2019,实物安置!B:B,"城投")</f>
        <v>#REF!</v>
      </c>
      <c r="G5" s="4" t="e">
        <f>SUMIFS(货币安置!#REF!,货币安置!D:D,2019,货币安置!B:B,"城投")</f>
        <v>#REF!</v>
      </c>
      <c r="H5" s="11" t="e">
        <f t="shared" ref="H5:H13" si="0">IF(B5="-","无计划",E5/B5)</f>
        <v>#REF!</v>
      </c>
      <c r="I5" s="11" t="e">
        <f>IF(C5=0,"无计划",E5/C5)</f>
        <v>#REF!</v>
      </c>
      <c r="J5" s="11" t="e">
        <f>IF(D5=0,"无计划",F5/D5)</f>
        <v>#REF!</v>
      </c>
      <c r="K5" s="4" t="s">
        <v>132</v>
      </c>
      <c r="L5" s="4" t="s">
        <v>132</v>
      </c>
      <c r="M5" s="4" t="s">
        <v>132</v>
      </c>
      <c r="N5" s="4" t="s">
        <v>132</v>
      </c>
      <c r="O5" s="4" t="s">
        <v>132</v>
      </c>
      <c r="P5" s="4" t="s">
        <v>132</v>
      </c>
      <c r="Q5" s="4" t="s">
        <v>132</v>
      </c>
      <c r="R5" s="4" t="s">
        <v>132</v>
      </c>
      <c r="S5" s="4" t="s">
        <v>132</v>
      </c>
    </row>
    <row r="6" spans="1:19" ht="21" customHeight="1" x14ac:dyDescent="0.15">
      <c r="A6" s="4" t="s">
        <v>118</v>
      </c>
      <c r="B6" s="7">
        <v>928</v>
      </c>
      <c r="C6" s="7">
        <v>1160</v>
      </c>
      <c r="D6" s="4" t="e">
        <f>SUMIFS(实物安置!#REF!,实物安置!D:D,2019,实物安置!B:B,A6)+SUMIFS(货币安置!#REF!,货币安置!D:D,2019,货币安置!B:B,A6)</f>
        <v>#REF!</v>
      </c>
      <c r="E6" s="4" t="e">
        <f>SUMIFS(实物安置!#REF!,实物安置!D:D,2019,实物安置!B:B,A6)+SUMIFS(货币安置!#REF!,货币安置!D:D,2019,货币安置!B:B,A6)</f>
        <v>#REF!</v>
      </c>
      <c r="F6" s="4" t="e">
        <f>SUMIFS(实物安置!#REF!,实物安置!D:D,2019,实物安置!B:B,A6)</f>
        <v>#REF!</v>
      </c>
      <c r="G6" s="4" t="e">
        <f>SUMIFS(货币安置!#REF!,货币安置!D:D,2019,货币安置!B:B,A6)</f>
        <v>#REF!</v>
      </c>
      <c r="H6" s="11" t="e">
        <f t="shared" si="0"/>
        <v>#REF!</v>
      </c>
      <c r="I6" s="11" t="e">
        <f t="shared" ref="I6:I18" si="1">IF(C6=0,"无计划",E6/C6)</f>
        <v>#REF!</v>
      </c>
      <c r="J6" s="11" t="e">
        <f t="shared" ref="J6:J18" si="2">IF(D6=0,"无计划",F6/D6)</f>
        <v>#REF!</v>
      </c>
      <c r="K6" s="4">
        <v>1085</v>
      </c>
      <c r="L6" s="4" t="e">
        <f>SUMIFS(实物安置!#REF!,实物安置!B:B,A6)+SUMIFS(货币安置!#REF!,货币安置!B:B,A6)</f>
        <v>#REF!</v>
      </c>
      <c r="M6" s="11" t="e">
        <f>IF(K6="-","无计划",L6/K6)</f>
        <v>#REF!</v>
      </c>
      <c r="N6" s="7">
        <v>1085</v>
      </c>
      <c r="O6" s="4" t="e">
        <f>SUMIFS(实物安置!#REF!,实物安置!B:B,A6)+SUMIFS(货币安置!#REF!,货币安置!B:B,A6)</f>
        <v>#REF!</v>
      </c>
      <c r="P6" s="11" t="e">
        <f>IF(N6="-","无计划",O6/N6)</f>
        <v>#REF!</v>
      </c>
      <c r="Q6" s="7">
        <v>1085</v>
      </c>
      <c r="R6" s="4">
        <f>SUMIFS(实物安置!G:G,实物安置!B:B,A6)+SUMIFS(货币安置!G:G,货币安置!B:B,A6)</f>
        <v>1176</v>
      </c>
      <c r="S6" s="11">
        <f>IF(Q6="-","无计划",R6/Q6)</f>
        <v>1.0838709677419356</v>
      </c>
    </row>
    <row r="7" spans="1:19" ht="21" customHeight="1" x14ac:dyDescent="0.15">
      <c r="A7" s="4" t="s">
        <v>119</v>
      </c>
      <c r="B7" s="7">
        <v>4441</v>
      </c>
      <c r="C7" s="7">
        <v>3418</v>
      </c>
      <c r="D7" s="4" t="e">
        <f>SUMIFS(实物安置!#REF!,实物安置!D:D,2019,实物安置!B:B,A7)+SUMIFS(货币安置!#REF!,货币安置!D:D,2019,货币安置!B:B,A7)</f>
        <v>#REF!</v>
      </c>
      <c r="E7" s="4" t="e">
        <f>SUMIFS(实物安置!#REF!,实物安置!D:D,2019,实物安置!B:B,A7)+SUMIFS(货币安置!#REF!,货币安置!D:D,2019,货币安置!B:B,A7)</f>
        <v>#REF!</v>
      </c>
      <c r="F7" s="4" t="e">
        <f>SUMIFS(实物安置!#REF!,实物安置!D:D,2019,实物安置!B:B,A7)</f>
        <v>#REF!</v>
      </c>
      <c r="G7" s="4" t="e">
        <f>SUMIFS(货币安置!#REF!,货币安置!D:D,2019,货币安置!B:B,A7)</f>
        <v>#REF!</v>
      </c>
      <c r="H7" s="11" t="e">
        <f t="shared" si="0"/>
        <v>#REF!</v>
      </c>
      <c r="I7" s="11" t="e">
        <f t="shared" si="1"/>
        <v>#REF!</v>
      </c>
      <c r="J7" s="11" t="e">
        <f t="shared" si="2"/>
        <v>#REF!</v>
      </c>
      <c r="K7" s="4">
        <v>2000</v>
      </c>
      <c r="L7" s="4" t="e">
        <f>SUMIFS(实物安置!#REF!,实物安置!B:B,A7)+SUMIFS(货币安置!#REF!,货币安置!B:B,A7)</f>
        <v>#REF!</v>
      </c>
      <c r="M7" s="11" t="e">
        <f t="shared" ref="M7:M18" si="3">IF(K7="-","无计划",L7/K7)</f>
        <v>#REF!</v>
      </c>
      <c r="N7" s="7">
        <v>2000</v>
      </c>
      <c r="O7" s="4" t="e">
        <f>SUMIFS(实物安置!#REF!,实物安置!B:B,A7)+SUMIFS(货币安置!#REF!,货币安置!B:B,A7)</f>
        <v>#REF!</v>
      </c>
      <c r="P7" s="11" t="e">
        <f t="shared" ref="P7:P17" si="4">IF(N7="-","无计划",O7/N7)</f>
        <v>#REF!</v>
      </c>
      <c r="Q7" s="7">
        <v>1900</v>
      </c>
      <c r="R7" s="4">
        <f>SUMIFS(实物安置!G:G,实物安置!B:B,A7)+SUMIFS(货币安置!G:G,货币安置!B:B,A7)</f>
        <v>2627</v>
      </c>
      <c r="S7" s="11">
        <f t="shared" ref="S7:S18" si="5">IF(Q7="-","无计划",R7/Q7)</f>
        <v>1.3826315789473684</v>
      </c>
    </row>
    <row r="8" spans="1:19" ht="21" customHeight="1" x14ac:dyDescent="0.15">
      <c r="A8" s="4" t="s">
        <v>120</v>
      </c>
      <c r="B8" s="7">
        <v>15274</v>
      </c>
      <c r="C8" s="7">
        <v>14694</v>
      </c>
      <c r="D8" s="4" t="e">
        <f>SUMIFS(实物安置!#REF!,实物安置!D:D,2019,实物安置!B:B,A8)+SUMIFS(货币安置!#REF!,货币安置!D:D,2019,货币安置!B:B,A8)</f>
        <v>#REF!</v>
      </c>
      <c r="E8" s="4" t="e">
        <f>SUMIFS(实物安置!#REF!,实物安置!D:D,2019,实物安置!B:B,A8)+SUMIFS(货币安置!#REF!,货币安置!D:D,2019,货币安置!B:B,A8)</f>
        <v>#REF!</v>
      </c>
      <c r="F8" s="4" t="e">
        <f>SUMIFS(实物安置!#REF!,实物安置!D:D,2019,实物安置!B:B,A8)</f>
        <v>#REF!</v>
      </c>
      <c r="G8" s="4" t="e">
        <f>SUMIFS(货币安置!#REF!,货币安置!D:D,2019,货币安置!B:B,A8)</f>
        <v>#REF!</v>
      </c>
      <c r="H8" s="11" t="e">
        <f t="shared" si="0"/>
        <v>#REF!</v>
      </c>
      <c r="I8" s="11" t="e">
        <f t="shared" si="1"/>
        <v>#REF!</v>
      </c>
      <c r="J8" s="11" t="e">
        <f t="shared" si="2"/>
        <v>#REF!</v>
      </c>
      <c r="K8" s="4">
        <v>6239</v>
      </c>
      <c r="L8" s="4" t="e">
        <f>SUMIFS(实物安置!#REF!,实物安置!B:B,A8)+SUMIFS(货币安置!#REF!,货币安置!B:B,A8)</f>
        <v>#REF!</v>
      </c>
      <c r="M8" s="11" t="e">
        <f t="shared" si="3"/>
        <v>#REF!</v>
      </c>
      <c r="N8" s="7">
        <v>4629</v>
      </c>
      <c r="O8" s="4" t="e">
        <f>SUMIFS(实物安置!#REF!,实物安置!B:B,A8)+SUMIFS(货币安置!#REF!,货币安置!B:B,A8)</f>
        <v>#REF!</v>
      </c>
      <c r="P8" s="11" t="e">
        <f t="shared" si="4"/>
        <v>#REF!</v>
      </c>
      <c r="Q8" s="7">
        <v>3103</v>
      </c>
      <c r="R8" s="4">
        <f>SUMIFS(实物安置!G:G,实物安置!B:B,A8)+SUMIFS(货币安置!G:G,货币安置!B:B,A8)</f>
        <v>5577</v>
      </c>
      <c r="S8" s="11">
        <f t="shared" si="5"/>
        <v>1.7972929423138897</v>
      </c>
    </row>
    <row r="9" spans="1:19" ht="21" customHeight="1" x14ac:dyDescent="0.15">
      <c r="A9" s="4" t="s">
        <v>121</v>
      </c>
      <c r="B9" s="7">
        <v>425</v>
      </c>
      <c r="C9" s="7">
        <v>425</v>
      </c>
      <c r="D9" s="4" t="e">
        <f>SUMIFS(实物安置!#REF!,实物安置!D:D,2019,实物安置!B:B,A9)+SUMIFS(货币安置!#REF!,货币安置!D:D,2019,货币安置!B:B,A9)</f>
        <v>#REF!</v>
      </c>
      <c r="E9" s="4" t="e">
        <f>SUMIFS(实物安置!#REF!,实物安置!D:D,2019,实物安置!B:B,A9)+SUMIFS(货币安置!#REF!,货币安置!D:D,2019,货币安置!B:B,A9)</f>
        <v>#REF!</v>
      </c>
      <c r="F9" s="4" t="e">
        <f>SUMIFS(实物安置!#REF!,实物安置!D:D,2019,实物安置!B:B,A9)</f>
        <v>#REF!</v>
      </c>
      <c r="G9" s="4" t="e">
        <f>SUMIFS(货币安置!#REF!,货币安置!D:D,2019,货币安置!B:B,A9)</f>
        <v>#REF!</v>
      </c>
      <c r="H9" s="11" t="e">
        <f t="shared" si="0"/>
        <v>#REF!</v>
      </c>
      <c r="I9" s="11" t="e">
        <f t="shared" si="1"/>
        <v>#REF!</v>
      </c>
      <c r="J9" s="11" t="e">
        <f t="shared" si="2"/>
        <v>#REF!</v>
      </c>
      <c r="K9" s="4">
        <v>87</v>
      </c>
      <c r="L9" s="4" t="e">
        <f>SUMIFS(实物安置!#REF!,实物安置!B:B,A9)+SUMIFS(货币安置!#REF!,货币安置!B:B,A9)</f>
        <v>#REF!</v>
      </c>
      <c r="M9" s="11" t="e">
        <f t="shared" si="3"/>
        <v>#REF!</v>
      </c>
      <c r="N9" s="7">
        <v>87</v>
      </c>
      <c r="O9" s="4" t="e">
        <f>SUMIFS(实物安置!#REF!,实物安置!B:B,A9)+SUMIFS(货币安置!#REF!,货币安置!B:B,A9)</f>
        <v>#REF!</v>
      </c>
      <c r="P9" s="11" t="e">
        <f t="shared" si="4"/>
        <v>#REF!</v>
      </c>
      <c r="Q9" s="7">
        <v>87</v>
      </c>
      <c r="R9" s="4">
        <f>SUMIFS(实物安置!G:G,实物安置!B:B,A9)+SUMIFS(货币安置!G:G,货币安置!B:B,A9)</f>
        <v>587</v>
      </c>
      <c r="S9" s="11">
        <f t="shared" si="5"/>
        <v>6.7471264367816088</v>
      </c>
    </row>
    <row r="10" spans="1:19" ht="21" customHeight="1" x14ac:dyDescent="0.15">
      <c r="A10" s="4" t="s">
        <v>122</v>
      </c>
      <c r="B10" s="7">
        <v>115</v>
      </c>
      <c r="C10" s="7">
        <v>0</v>
      </c>
      <c r="D10" s="4" t="e">
        <f>SUMIFS(实物安置!#REF!,实物安置!D:D,2019,实物安置!B:B,A10)+SUMIFS(货币安置!#REF!,货币安置!D:D,2019,货币安置!B:B,A10)</f>
        <v>#REF!</v>
      </c>
      <c r="E10" s="4" t="e">
        <f>SUMIFS(实物安置!#REF!,实物安置!D:D,2019,实物安置!B:B,A10)+SUMIFS(货币安置!#REF!,货币安置!D:D,2019,货币安置!B:B,A10)</f>
        <v>#REF!</v>
      </c>
      <c r="F10" s="4" t="e">
        <f>SUMIFS(实物安置!#REF!,实物安置!D:D,2019,实物安置!B:B,A10)</f>
        <v>#REF!</v>
      </c>
      <c r="G10" s="4" t="e">
        <f>SUMIFS(货币安置!#REF!,货币安置!D:D,2019,货币安置!B:B,A10)</f>
        <v>#REF!</v>
      </c>
      <c r="H10" s="11" t="e">
        <f t="shared" si="0"/>
        <v>#REF!</v>
      </c>
      <c r="I10" s="11" t="str">
        <f t="shared" si="1"/>
        <v>无计划</v>
      </c>
      <c r="J10" s="11" t="e">
        <f t="shared" si="2"/>
        <v>#REF!</v>
      </c>
      <c r="K10" s="4">
        <v>500</v>
      </c>
      <c r="L10" s="4" t="e">
        <f>SUMIFS(实物安置!#REF!,实物安置!B:B,A10)+SUMIFS(货币安置!#REF!,货币安置!B:B,A10)</f>
        <v>#REF!</v>
      </c>
      <c r="M10" s="11" t="e">
        <f t="shared" si="3"/>
        <v>#REF!</v>
      </c>
      <c r="N10" s="7">
        <v>500</v>
      </c>
      <c r="O10" s="4" t="e">
        <f>SUMIFS(实物安置!#REF!,实物安置!B:B,A10)+SUMIFS(货币安置!#REF!,货币安置!B:B,A10)</f>
        <v>#REF!</v>
      </c>
      <c r="P10" s="11" t="e">
        <f t="shared" si="4"/>
        <v>#REF!</v>
      </c>
      <c r="Q10" s="7">
        <v>300</v>
      </c>
      <c r="R10" s="4">
        <f>SUMIFS(实物安置!G:G,实物安置!B:B,A10)+SUMIFS(货币安置!G:G,货币安置!B:B,A10)</f>
        <v>346</v>
      </c>
      <c r="S10" s="11">
        <f t="shared" si="5"/>
        <v>1.1533333333333333</v>
      </c>
    </row>
    <row r="11" spans="1:19" ht="21" customHeight="1" x14ac:dyDescent="0.15">
      <c r="A11" s="4" t="s">
        <v>123</v>
      </c>
      <c r="B11" s="7">
        <v>750</v>
      </c>
      <c r="C11" s="8">
        <v>750</v>
      </c>
      <c r="D11" s="4" t="e">
        <f>SUMIFS(实物安置!#REF!,实物安置!D:D,2019,实物安置!B:B,A11)+SUMIFS(货币安置!#REF!,货币安置!D:D,2019,货币安置!B:B,A11)</f>
        <v>#REF!</v>
      </c>
      <c r="E11" s="4" t="e">
        <f>SUMIFS(实物安置!#REF!,实物安置!D:D,2019,实物安置!B:B,A11)+SUMIFS(货币安置!#REF!,货币安置!D:D,2019,货币安置!B:B,A11)</f>
        <v>#REF!</v>
      </c>
      <c r="F11" s="4" t="e">
        <f>SUMIFS(实物安置!#REF!,实物安置!D:D,2019,实物安置!B:B,A11)</f>
        <v>#REF!</v>
      </c>
      <c r="G11" s="4" t="e">
        <f>SUMIFS(货币安置!#REF!,货币安置!D:D,2019,货币安置!B:B,A11)</f>
        <v>#REF!</v>
      </c>
      <c r="H11" s="11" t="e">
        <f t="shared" si="0"/>
        <v>#REF!</v>
      </c>
      <c r="I11" s="11" t="e">
        <f t="shared" si="1"/>
        <v>#REF!</v>
      </c>
      <c r="J11" s="11" t="e">
        <f t="shared" si="2"/>
        <v>#REF!</v>
      </c>
      <c r="K11" s="4">
        <v>383</v>
      </c>
      <c r="L11" s="4" t="e">
        <f>SUMIFS(实物安置!#REF!,实物安置!B:B,A11)+SUMIFS(货币安置!#REF!,货币安置!B:B,A11)</f>
        <v>#REF!</v>
      </c>
      <c r="M11" s="11" t="e">
        <f t="shared" si="3"/>
        <v>#REF!</v>
      </c>
      <c r="N11" s="7">
        <v>383</v>
      </c>
      <c r="O11" s="4" t="e">
        <f>SUMIFS(实物安置!#REF!,实物安置!B:B,A11)+SUMIFS(货币安置!#REF!,货币安置!B:B,A11)</f>
        <v>#REF!</v>
      </c>
      <c r="P11" s="11" t="e">
        <f t="shared" si="4"/>
        <v>#REF!</v>
      </c>
      <c r="Q11" s="7">
        <v>383</v>
      </c>
      <c r="R11" s="4">
        <f>SUMIFS(实物安置!G:G,实物安置!B:B,A11)+SUMIFS(货币安置!G:G,货币安置!B:B,A11)</f>
        <v>804</v>
      </c>
      <c r="S11" s="11">
        <f t="shared" si="5"/>
        <v>2.0992167101827675</v>
      </c>
    </row>
    <row r="12" spans="1:19" ht="21" customHeight="1" x14ac:dyDescent="0.15">
      <c r="A12" s="4" t="s">
        <v>124</v>
      </c>
      <c r="B12" s="7">
        <v>864</v>
      </c>
      <c r="C12" s="8">
        <v>1536</v>
      </c>
      <c r="D12" s="4" t="e">
        <f>SUMIFS(实物安置!#REF!,实物安置!D:D,2019,实物安置!B:B,A12)+SUMIFS(货币安置!#REF!,货币安置!D:D,2019,货币安置!B:B,A12)</f>
        <v>#REF!</v>
      </c>
      <c r="E12" s="4" t="e">
        <f>SUMIFS(实物安置!#REF!,实物安置!D:D,2019,实物安置!B:B,A12)+SUMIFS(货币安置!#REF!,货币安置!D:D,2019,货币安置!B:B,A12)</f>
        <v>#REF!</v>
      </c>
      <c r="F12" s="4" t="e">
        <f>SUMIFS(实物安置!#REF!,实物安置!D:D,2019,实物安置!B:B,A12)</f>
        <v>#REF!</v>
      </c>
      <c r="G12" s="4" t="e">
        <f>SUMIFS(货币安置!#REF!,货币安置!D:D,2019,货币安置!B:B,A12)</f>
        <v>#REF!</v>
      </c>
      <c r="H12" s="11" t="e">
        <f t="shared" si="0"/>
        <v>#REF!</v>
      </c>
      <c r="I12" s="11" t="e">
        <f t="shared" si="1"/>
        <v>#REF!</v>
      </c>
      <c r="J12" s="11" t="e">
        <f t="shared" si="2"/>
        <v>#REF!</v>
      </c>
      <c r="K12" s="4" t="s">
        <v>132</v>
      </c>
      <c r="L12" s="4" t="e">
        <f>SUMIFS(实物安置!#REF!,实物安置!B:B,A12)+SUMIFS(货币安置!#REF!,货币安置!B:B,A12)</f>
        <v>#REF!</v>
      </c>
      <c r="M12" s="11" t="str">
        <f t="shared" si="3"/>
        <v>无计划</v>
      </c>
      <c r="N12" s="9" t="s">
        <v>133</v>
      </c>
      <c r="O12" s="4" t="e">
        <f>SUMIFS(实物安置!#REF!,实物安置!B:B,A12)+SUMIFS(货币安置!#REF!,货币安置!B:B,A12)</f>
        <v>#REF!</v>
      </c>
      <c r="P12" s="11" t="str">
        <f t="shared" si="4"/>
        <v>无计划</v>
      </c>
      <c r="Q12" s="7">
        <v>1032</v>
      </c>
      <c r="R12" s="4">
        <f>SUMIFS(实物安置!G:G,实物安置!B:B,A12)+SUMIFS(货币安置!G:G,货币安置!B:B,A12)</f>
        <v>1203</v>
      </c>
      <c r="S12" s="11">
        <f t="shared" si="5"/>
        <v>1.1656976744186047</v>
      </c>
    </row>
    <row r="13" spans="1:19" ht="21" customHeight="1" x14ac:dyDescent="0.15">
      <c r="A13" s="4" t="s">
        <v>125</v>
      </c>
      <c r="B13" s="7">
        <v>580</v>
      </c>
      <c r="C13" s="7">
        <v>580</v>
      </c>
      <c r="D13" s="4" t="e">
        <f>SUMIFS(实物安置!#REF!,实物安置!D:D,2019,实物安置!B:B,A13)+SUMIFS(货币安置!#REF!,货币安置!D:D,2019,货币安置!B:B,A13)</f>
        <v>#REF!</v>
      </c>
      <c r="E13" s="4" t="e">
        <f>SUMIFS(实物安置!#REF!,实物安置!D:D,2019,实物安置!B:B,A13)+SUMIFS(货币安置!#REF!,货币安置!D:D,2019,货币安置!B:B,A13)</f>
        <v>#REF!</v>
      </c>
      <c r="F13" s="4" t="e">
        <f>SUMIFS(实物安置!#REF!,实物安置!D:D,2019,实物安置!B:B,A13)</f>
        <v>#REF!</v>
      </c>
      <c r="G13" s="4" t="e">
        <f>SUMIFS(货币安置!#REF!,货币安置!D:D,2019,货币安置!B:B,A13)</f>
        <v>#REF!</v>
      </c>
      <c r="H13" s="11" t="e">
        <f t="shared" si="0"/>
        <v>#REF!</v>
      </c>
      <c r="I13" s="11" t="e">
        <f t="shared" si="1"/>
        <v>#REF!</v>
      </c>
      <c r="J13" s="11" t="e">
        <f t="shared" si="2"/>
        <v>#REF!</v>
      </c>
      <c r="K13" s="4">
        <v>557</v>
      </c>
      <c r="L13" s="4" t="e">
        <f>SUMIFS(实物安置!#REF!,实物安置!B:B,A13)+SUMIFS(货币安置!#REF!,货币安置!B:B,A13)</f>
        <v>#REF!</v>
      </c>
      <c r="M13" s="11" t="e">
        <f t="shared" si="3"/>
        <v>#REF!</v>
      </c>
      <c r="N13" s="9" t="s">
        <v>133</v>
      </c>
      <c r="O13" s="4" t="e">
        <f>SUMIFS(实物安置!#REF!,实物安置!B:B,A13)+SUMIFS(货币安置!#REF!,货币安置!B:B,A13)</f>
        <v>#REF!</v>
      </c>
      <c r="P13" s="11" t="str">
        <f t="shared" si="4"/>
        <v>无计划</v>
      </c>
      <c r="Q13" s="7">
        <v>1706</v>
      </c>
      <c r="R13" s="4">
        <f>SUMIFS(实物安置!G:G,实物安置!B:B,A13)+SUMIFS(货币安置!G:G,货币安置!B:B,A13)</f>
        <v>2219</v>
      </c>
      <c r="S13" s="11">
        <f t="shared" si="5"/>
        <v>1.3007033997655335</v>
      </c>
    </row>
    <row r="14" spans="1:19" ht="21" customHeight="1" x14ac:dyDescent="0.15">
      <c r="A14" s="5" t="s">
        <v>126</v>
      </c>
      <c r="B14" s="9" t="s">
        <v>131</v>
      </c>
      <c r="C14" s="9"/>
      <c r="D14" s="4" t="e">
        <f>SUMIFS(实物安置!#REF!,实物安置!D:D,2019,实物安置!B:B,A14)+SUMIFS(货币安置!#REF!,货币安置!D:D,2019,货币安置!B:B,A14)</f>
        <v>#REF!</v>
      </c>
      <c r="E14" s="4" t="e">
        <f>SUMIFS(实物安置!#REF!,实物安置!D:D,2019,实物安置!B:B,A14)+SUMIFS(货币安置!#REF!,货币安置!D:D,2019,货币安置!B:B,A14)</f>
        <v>#REF!</v>
      </c>
      <c r="F14" s="4" t="e">
        <f>SUMIFS(实物安置!#REF!,实物安置!D:D,2019,实物安置!B:B,A14)</f>
        <v>#REF!</v>
      </c>
      <c r="G14" s="4" t="e">
        <f>SUMIFS(货币安置!#REF!,货币安置!D:D,2019,货币安置!B:B,A14)</f>
        <v>#REF!</v>
      </c>
      <c r="H14" s="11" t="str">
        <f>IF(B14="-","无计划",E14/B14)</f>
        <v>无计划</v>
      </c>
      <c r="I14" s="11" t="str">
        <f t="shared" si="1"/>
        <v>无计划</v>
      </c>
      <c r="J14" s="11" t="e">
        <f t="shared" si="2"/>
        <v>#REF!</v>
      </c>
      <c r="K14" s="4" t="s">
        <v>132</v>
      </c>
      <c r="L14" s="4" t="e">
        <f>SUMIFS(实物安置!#REF!,实物安置!B:B,A14)+SUMIFS(货币安置!#REF!,货币安置!B:B,A14)</f>
        <v>#REF!</v>
      </c>
      <c r="M14" s="11" t="str">
        <f t="shared" si="3"/>
        <v>无计划</v>
      </c>
      <c r="N14" s="9" t="s">
        <v>133</v>
      </c>
      <c r="O14" s="4" t="e">
        <f>SUMIFS(实物安置!#REF!,实物安置!B:B,A14)+SUMIFS(货币安置!#REF!,货币安置!B:B,A14)</f>
        <v>#REF!</v>
      </c>
      <c r="P14" s="11" t="str">
        <f t="shared" si="4"/>
        <v>无计划</v>
      </c>
      <c r="Q14" s="9" t="s">
        <v>133</v>
      </c>
      <c r="R14" s="4">
        <f>SUMIFS(实物安置!G:G,实物安置!B:B,A14)+SUMIFS(货币安置!G:G,货币安置!B:B,A14)</f>
        <v>195</v>
      </c>
      <c r="S14" s="11" t="str">
        <f t="shared" si="5"/>
        <v>无计划</v>
      </c>
    </row>
    <row r="15" spans="1:19" ht="21" customHeight="1" x14ac:dyDescent="0.15">
      <c r="A15" s="5" t="s">
        <v>127</v>
      </c>
      <c r="B15" s="9" t="s">
        <v>131</v>
      </c>
      <c r="C15" s="9"/>
      <c r="D15" s="4" t="e">
        <f>SUMIFS(实物安置!#REF!,实物安置!D:D,2019,实物安置!B:B,A15)+SUMIFS(货币安置!#REF!,货币安置!D:D,2019,货币安置!B:B,A15)</f>
        <v>#REF!</v>
      </c>
      <c r="E15" s="4" t="e">
        <f>SUMIFS(实物安置!#REF!,实物安置!D:D,2019,实物安置!B:B,A15)+SUMIFS(货币安置!#REF!,货币安置!D:D,2019,货币安置!B:B,A15)</f>
        <v>#REF!</v>
      </c>
      <c r="F15" s="4" t="e">
        <f>SUMIFS(实物安置!#REF!,实物安置!D:D,2019,实物安置!B:B,A15)</f>
        <v>#REF!</v>
      </c>
      <c r="G15" s="4" t="e">
        <f>SUMIFS(货币安置!#REF!,货币安置!D:D,2019,货币安置!B:B,A15)</f>
        <v>#REF!</v>
      </c>
      <c r="H15" s="11" t="str">
        <f t="shared" ref="H15:H17" si="6">IF(B15="-","无计划",E15/B15)</f>
        <v>无计划</v>
      </c>
      <c r="I15" s="11" t="str">
        <f t="shared" si="1"/>
        <v>无计划</v>
      </c>
      <c r="J15" s="11" t="e">
        <f t="shared" si="2"/>
        <v>#REF!</v>
      </c>
      <c r="K15" s="4" t="s">
        <v>132</v>
      </c>
      <c r="L15" s="4" t="e">
        <f>SUMIFS(实物安置!#REF!,实物安置!B:B,A15)+SUMIFS(货币安置!#REF!,货币安置!B:B,A15)</f>
        <v>#REF!</v>
      </c>
      <c r="M15" s="11" t="str">
        <f t="shared" si="3"/>
        <v>无计划</v>
      </c>
      <c r="N15" s="9" t="s">
        <v>133</v>
      </c>
      <c r="O15" s="4" t="e">
        <f>SUMIFS(实物安置!#REF!,实物安置!B:B,A15)+SUMIFS(货币安置!#REF!,货币安置!B:B,A15)</f>
        <v>#REF!</v>
      </c>
      <c r="P15" s="11" t="str">
        <f t="shared" si="4"/>
        <v>无计划</v>
      </c>
      <c r="Q15" s="9" t="s">
        <v>133</v>
      </c>
      <c r="R15" s="4">
        <f>SUMIFS(实物安置!G:G,实物安置!B:B,A15)+SUMIFS(货币安置!G:G,货币安置!B:B,A15)</f>
        <v>0</v>
      </c>
      <c r="S15" s="11" t="str">
        <f t="shared" si="5"/>
        <v>无计划</v>
      </c>
    </row>
    <row r="16" spans="1:19" ht="21" customHeight="1" x14ac:dyDescent="0.15">
      <c r="A16" s="5" t="s">
        <v>128</v>
      </c>
      <c r="B16" s="9" t="s">
        <v>131</v>
      </c>
      <c r="C16" s="9"/>
      <c r="D16" s="4" t="e">
        <f>SUMIFS(实物安置!#REF!,实物安置!D:D,2019,实物安置!B:B,A16)+SUMIFS(货币安置!#REF!,货币安置!D:D,2019,货币安置!B:B,A16)</f>
        <v>#REF!</v>
      </c>
      <c r="E16" s="4" t="e">
        <f>SUMIFS(实物安置!#REF!,实物安置!D:D,2019,实物安置!B:B,A16)+SUMIFS(货币安置!#REF!,货币安置!D:D,2019,货币安置!B:B,A16)</f>
        <v>#REF!</v>
      </c>
      <c r="F16" s="4" t="e">
        <f>SUMIFS(实物安置!#REF!,实物安置!D:D,2019,实物安置!B:B,A16)</f>
        <v>#REF!</v>
      </c>
      <c r="G16" s="4" t="e">
        <f>SUMIFS(货币安置!#REF!,货币安置!D:D,2019,货币安置!B:B,A16)</f>
        <v>#REF!</v>
      </c>
      <c r="H16" s="11" t="str">
        <f t="shared" si="6"/>
        <v>无计划</v>
      </c>
      <c r="I16" s="11" t="str">
        <f t="shared" si="1"/>
        <v>无计划</v>
      </c>
      <c r="J16" s="11" t="e">
        <f t="shared" si="2"/>
        <v>#REF!</v>
      </c>
      <c r="K16" s="4" t="s">
        <v>132</v>
      </c>
      <c r="L16" s="4" t="e">
        <f>SUMIFS(实物安置!#REF!,实物安置!B:B,A16)+SUMIFS(货币安置!#REF!,货币安置!B:B,A16)</f>
        <v>#REF!</v>
      </c>
      <c r="M16" s="11" t="str">
        <f t="shared" si="3"/>
        <v>无计划</v>
      </c>
      <c r="N16" s="9" t="s">
        <v>133</v>
      </c>
      <c r="O16" s="4" t="e">
        <f>SUMIFS(实物安置!#REF!,实物安置!B:B,A16)+SUMIFS(货币安置!#REF!,货币安置!B:B,A16)</f>
        <v>#REF!</v>
      </c>
      <c r="P16" s="11" t="str">
        <f t="shared" si="4"/>
        <v>无计划</v>
      </c>
      <c r="Q16" s="9" t="s">
        <v>133</v>
      </c>
      <c r="R16" s="4">
        <f>SUMIFS(实物安置!G:G,实物安置!B:B,A16)+SUMIFS(货币安置!G:G,货币安置!B:B,A16)</f>
        <v>0</v>
      </c>
      <c r="S16" s="11" t="str">
        <f t="shared" si="5"/>
        <v>无计划</v>
      </c>
    </row>
    <row r="17" spans="1:19" ht="21" customHeight="1" x14ac:dyDescent="0.15">
      <c r="A17" s="5" t="s">
        <v>129</v>
      </c>
      <c r="B17" s="9" t="s">
        <v>131</v>
      </c>
      <c r="C17" s="9"/>
      <c r="D17" s="4" t="e">
        <f>SUMIFS(实物安置!#REF!,实物安置!D:D,2019,实物安置!B:B,A17)+SUMIFS(货币安置!#REF!,货币安置!D:D,2019,货币安置!B:B,A17)</f>
        <v>#REF!</v>
      </c>
      <c r="E17" s="4" t="e">
        <f>SUMIFS(实物安置!#REF!,实物安置!D:D,2019,实物安置!B:B,A17)+SUMIFS(货币安置!#REF!,货币安置!D:D,2019,货币安置!B:B,A17)</f>
        <v>#REF!</v>
      </c>
      <c r="F17" s="4" t="e">
        <f>SUMIFS(实物安置!#REF!,实物安置!D:D,2019,实物安置!B:B,A17)</f>
        <v>#REF!</v>
      </c>
      <c r="G17" s="4" t="e">
        <f>SUMIFS(货币安置!#REF!,货币安置!D:D,2019,货币安置!B:B,A17)</f>
        <v>#REF!</v>
      </c>
      <c r="H17" s="11" t="str">
        <f t="shared" si="6"/>
        <v>无计划</v>
      </c>
      <c r="I17" s="11" t="str">
        <f t="shared" si="1"/>
        <v>无计划</v>
      </c>
      <c r="J17" s="11" t="e">
        <f t="shared" si="2"/>
        <v>#REF!</v>
      </c>
      <c r="K17" s="4" t="s">
        <v>132</v>
      </c>
      <c r="L17" s="4" t="e">
        <f>SUMIFS(实物安置!#REF!,实物安置!B:B,A17)+SUMIFS(货币安置!#REF!,货币安置!B:B,A17)</f>
        <v>#REF!</v>
      </c>
      <c r="M17" s="11" t="str">
        <f t="shared" si="3"/>
        <v>无计划</v>
      </c>
      <c r="N17" s="9" t="s">
        <v>133</v>
      </c>
      <c r="O17" s="4" t="e">
        <f>SUMIFS(实物安置!#REF!,实物安置!B:B,A17)+SUMIFS(货币安置!#REF!,货币安置!B:B,A17)</f>
        <v>#REF!</v>
      </c>
      <c r="P17" s="11" t="str">
        <f t="shared" si="4"/>
        <v>无计划</v>
      </c>
      <c r="Q17" s="9" t="s">
        <v>133</v>
      </c>
      <c r="R17" s="4">
        <f>SUMIFS(实物安置!G:G,实物安置!B:B,A17)+SUMIFS(货币安置!G:G,货币安置!B:B,A17)</f>
        <v>0</v>
      </c>
      <c r="S17" s="11" t="str">
        <f t="shared" si="5"/>
        <v>无计划</v>
      </c>
    </row>
    <row r="18" spans="1:19" ht="21" customHeight="1" x14ac:dyDescent="0.15">
      <c r="A18" s="6" t="s">
        <v>130</v>
      </c>
      <c r="B18" s="10">
        <f>SUM(B5:B13)</f>
        <v>32130</v>
      </c>
      <c r="C18" s="10">
        <f>SUM(C5:C13)</f>
        <v>29155</v>
      </c>
      <c r="D18" s="10" t="e">
        <f>SUM(D5:D13)</f>
        <v>#REF!</v>
      </c>
      <c r="E18" s="10" t="e">
        <f>SUM(E5:E13)</f>
        <v>#REF!</v>
      </c>
      <c r="F18" s="10" t="e">
        <f t="shared" ref="F18:G18" si="7">SUM(F5:F13)</f>
        <v>#REF!</v>
      </c>
      <c r="G18" s="10" t="e">
        <f t="shared" si="7"/>
        <v>#REF!</v>
      </c>
      <c r="H18" s="11" t="e">
        <f t="shared" ref="H18" si="8">E18/B18</f>
        <v>#REF!</v>
      </c>
      <c r="I18" s="11" t="e">
        <f t="shared" si="1"/>
        <v>#REF!</v>
      </c>
      <c r="J18" s="11" t="e">
        <f t="shared" si="2"/>
        <v>#REF!</v>
      </c>
      <c r="K18" s="10">
        <v>9766</v>
      </c>
      <c r="L18" s="4" t="e">
        <f>SUM(L6:L17)</f>
        <v>#REF!</v>
      </c>
      <c r="M18" s="11" t="e">
        <f t="shared" si="3"/>
        <v>#REF!</v>
      </c>
      <c r="N18" s="10">
        <v>7599</v>
      </c>
      <c r="O18" s="4" t="e">
        <f>SUM(O6:O17)</f>
        <v>#REF!</v>
      </c>
      <c r="P18" s="11" t="e">
        <f>IF(N18="-","无计划",O18/N18)</f>
        <v>#REF!</v>
      </c>
      <c r="Q18" s="10">
        <v>8511</v>
      </c>
      <c r="R18" s="4">
        <f>SUM(R6:R17)</f>
        <v>14734</v>
      </c>
      <c r="S18" s="11">
        <f t="shared" si="5"/>
        <v>1.7311714252144283</v>
      </c>
    </row>
    <row r="19" spans="1:19" x14ac:dyDescent="0.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</sheetData>
  <mergeCells count="7">
    <mergeCell ref="A1:S1"/>
    <mergeCell ref="A2:A4"/>
    <mergeCell ref="B2:S2"/>
    <mergeCell ref="K3:M3"/>
    <mergeCell ref="N3:P3"/>
    <mergeCell ref="Q3:S3"/>
    <mergeCell ref="B3:J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实物安置</vt:lpstr>
      <vt:lpstr>货币安置</vt:lpstr>
      <vt:lpstr>汇总</vt:lpstr>
    </vt:vector>
  </TitlesOfParts>
  <Company>Allround Automations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黄建伦</cp:lastModifiedBy>
  <cp:lastPrinted>2020-01-06T08:02:47Z</cp:lastPrinted>
  <dcterms:created xsi:type="dcterms:W3CDTF">2019-12-03T03:01:00Z</dcterms:created>
  <dcterms:modified xsi:type="dcterms:W3CDTF">2020-01-06T08:02:57Z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2052-1.7.0.2619</vt:lpwstr>
  </property>
</Properties>
</file>